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0121" yWindow="3450" windowWidth="12120" windowHeight="4605" activeTab="0"/>
  </bookViews>
  <sheets>
    <sheet name="2008Q4" sheetId="1" r:id="rId1"/>
  </sheets>
  <definedNames>
    <definedName name="_xlnm.Print_Area" localSheetId="0">'2008Q4'!$A$1:$L$495</definedName>
    <definedName name="_xlnm.Print_Titles" localSheetId="0">'2008Q4'!$1:$7</definedName>
  </definedNames>
  <calcPr fullCalcOnLoad="1"/>
</workbook>
</file>

<file path=xl/sharedStrings.xml><?xml version="1.0" encoding="utf-8"?>
<sst xmlns="http://schemas.openxmlformats.org/spreadsheetml/2006/main" count="298" uniqueCount="244">
  <si>
    <t>The figures have not been audited.</t>
  </si>
  <si>
    <t>The Directors have pleasure in announcing the following:-</t>
  </si>
  <si>
    <t>CONDENSED CONSOLIDATED INCOME STATEMENTS</t>
  </si>
  <si>
    <t>INDIVIDUAL QUARTER</t>
  </si>
  <si>
    <t>CUMULATIVE QUARTER</t>
  </si>
  <si>
    <t xml:space="preserve">Current </t>
  </si>
  <si>
    <t>Comparative</t>
  </si>
  <si>
    <t>Quarter</t>
  </si>
  <si>
    <t>Cumulative</t>
  </si>
  <si>
    <t xml:space="preserve">Cumulative </t>
  </si>
  <si>
    <t>Ended</t>
  </si>
  <si>
    <t>To Date</t>
  </si>
  <si>
    <t>NOTE</t>
  </si>
  <si>
    <t>RM’000</t>
  </si>
  <si>
    <t>Revenue</t>
  </si>
  <si>
    <t xml:space="preserve"> </t>
  </si>
  <si>
    <t>Operating expenses</t>
  </si>
  <si>
    <t>Other operating income/(expense)</t>
  </si>
  <si>
    <t xml:space="preserve">  </t>
  </si>
  <si>
    <t>Profit/(loss) from operations</t>
  </si>
  <si>
    <t>Finance costs</t>
  </si>
  <si>
    <t>Share of profit/(loss) of associated company</t>
  </si>
  <si>
    <t>Profit/(loss) before tax</t>
  </si>
  <si>
    <t>Taxation</t>
  </si>
  <si>
    <t>Profit/(loss) after tax</t>
  </si>
  <si>
    <t>Minority interest</t>
  </si>
  <si>
    <t xml:space="preserve">           </t>
  </si>
  <si>
    <t xml:space="preserve">          -</t>
  </si>
  <si>
    <t>Net profit/(loss) for the period</t>
  </si>
  <si>
    <t>Attributable to:</t>
  </si>
  <si>
    <t>Equity holders of the parent</t>
  </si>
  <si>
    <t xml:space="preserve">Earnings per share attributable to equity </t>
  </si>
  <si>
    <t xml:space="preserve">     </t>
  </si>
  <si>
    <t>holders of the parent:</t>
  </si>
  <si>
    <t>(a)</t>
  </si>
  <si>
    <t>Weighted average number of ordinary</t>
  </si>
  <si>
    <t>shares in issue  (’000)</t>
  </si>
  <si>
    <t>(b)</t>
  </si>
  <si>
    <t>Fully Diluted (Sen)</t>
  </si>
  <si>
    <t>shares in issue (’000)</t>
  </si>
  <si>
    <t>N/A - not applicable</t>
  </si>
  <si>
    <r>
      <t>Basic</t>
    </r>
    <r>
      <rPr>
        <b/>
        <sz val="10"/>
        <color indexed="8"/>
        <rFont val="Arial"/>
        <family val="2"/>
      </rPr>
      <t xml:space="preserve"> </t>
    </r>
    <r>
      <rPr>
        <sz val="10"/>
        <color indexed="8"/>
        <rFont val="Arial"/>
        <family val="2"/>
      </rPr>
      <t>(Sen)</t>
    </r>
  </si>
  <si>
    <t>CONDENSED CONSOLIDATED BALANCE SHEET</t>
  </si>
  <si>
    <t>FINANCIAL YEAR END</t>
  </si>
  <si>
    <t>ASSETS</t>
  </si>
  <si>
    <t>Non Current Assets</t>
  </si>
  <si>
    <t>Property, plant and equipment</t>
  </si>
  <si>
    <t>Investment in associated company</t>
  </si>
  <si>
    <t xml:space="preserve">Unquoted investments </t>
  </si>
  <si>
    <t>Current Assets</t>
  </si>
  <si>
    <t>Inventories</t>
  </si>
  <si>
    <t>Trade receivables</t>
  </si>
  <si>
    <t>Others-receivables, sundries &amp; prepayments</t>
  </si>
  <si>
    <t>Tax recoverable</t>
  </si>
  <si>
    <t>Short term deposits</t>
  </si>
  <si>
    <t>Cash and bank balances</t>
  </si>
  <si>
    <t>TOTAL ASSETS</t>
  </si>
  <si>
    <t>EQUITY AND LIABILITIES</t>
  </si>
  <si>
    <t>Equity attributable to equity holders of the parent</t>
  </si>
  <si>
    <t>Share capital</t>
  </si>
  <si>
    <t>Share premium</t>
  </si>
  <si>
    <t>Statutory reserve</t>
  </si>
  <si>
    <t>Unappropriated  profits</t>
  </si>
  <si>
    <t>Total equity</t>
  </si>
  <si>
    <t>Non-current liabilities</t>
  </si>
  <si>
    <t>Long term borrowings</t>
  </si>
  <si>
    <t>Deferred taxation</t>
  </si>
  <si>
    <t xml:space="preserve">Current Liabilities </t>
  </si>
  <si>
    <t>Trade payables</t>
  </si>
  <si>
    <t>Other payables</t>
  </si>
  <si>
    <t>Amount due to an associated company</t>
  </si>
  <si>
    <t>Short term borrowings</t>
  </si>
  <si>
    <t>Provision for taxation</t>
  </si>
  <si>
    <t>Total liabilities</t>
  </si>
  <si>
    <t xml:space="preserve">Net assets per share attributable to </t>
  </si>
  <si>
    <t xml:space="preserve">    equity holders of the parent (RM)</t>
  </si>
  <si>
    <r>
      <t xml:space="preserve">SUNCHIRIN INDUSTRIES (MALAYSIA) BERHAD </t>
    </r>
    <r>
      <rPr>
        <i/>
        <sz val="8"/>
        <color indexed="17"/>
        <rFont val="Arial"/>
        <family val="2"/>
      </rPr>
      <t>(Company No. 157215-V)</t>
    </r>
  </si>
  <si>
    <t>AS AT PRECEDING</t>
  </si>
  <si>
    <t>AS AT END OF</t>
  </si>
  <si>
    <t xml:space="preserve">         CURRENT  QUARTER</t>
  </si>
  <si>
    <t>A9</t>
  </si>
  <si>
    <t>B9</t>
  </si>
  <si>
    <t>TOTAL EQUITY AND LIABILITIES</t>
  </si>
  <si>
    <t>CONDENSED CONSOLIDATED STATEMENTS OF CHANGES IN EQUITY</t>
  </si>
  <si>
    <t xml:space="preserve"> Attributable to equity holders of the parent</t>
  </si>
  <si>
    <t xml:space="preserve"> Non-distributable</t>
  </si>
  <si>
    <t xml:space="preserve">      Distributable</t>
  </si>
  <si>
    <t xml:space="preserve">           Exchange</t>
  </si>
  <si>
    <t xml:space="preserve">Share </t>
  </si>
  <si>
    <t xml:space="preserve">   Share</t>
  </si>
  <si>
    <t>Capital</t>
  </si>
  <si>
    <t>Balance at 1 January 2008</t>
  </si>
  <si>
    <t>Appropriation for statutory reserve</t>
  </si>
  <si>
    <t>Net gain/(loss) not recognised in income statement:</t>
  </si>
  <si>
    <t>- currency translation difference</t>
  </si>
  <si>
    <t>Net profit/(loss) for the financial period</t>
  </si>
  <si>
    <t xml:space="preserve">    </t>
  </si>
  <si>
    <t xml:space="preserve">   Premium</t>
  </si>
  <si>
    <t>Reserve</t>
  </si>
  <si>
    <t xml:space="preserve">       Statutory </t>
  </si>
  <si>
    <t xml:space="preserve">Fluctuation </t>
  </si>
  <si>
    <t>Profits</t>
  </si>
  <si>
    <t>Total</t>
  </si>
  <si>
    <t>Unappropriated</t>
  </si>
  <si>
    <t>CONDENSED CONSOLIDATED CASH FLOW STATEMENTS</t>
  </si>
  <si>
    <t>Net profit/(loss) before tax</t>
  </si>
  <si>
    <t>Adjustment for non-cash flow:-</t>
  </si>
  <si>
    <t>Non-cash items</t>
  </si>
  <si>
    <t>Non-operating items (which are investing /financing)</t>
  </si>
  <si>
    <t>Operating profit before changes in working capital</t>
  </si>
  <si>
    <t>Changes in working capital</t>
  </si>
  <si>
    <t>- Net change in current assets</t>
  </si>
  <si>
    <t>- Net change in current liabilities</t>
  </si>
  <si>
    <t>Net cash flow from operating activities</t>
  </si>
  <si>
    <t>Investing activities</t>
  </si>
  <si>
    <t>- Equity investments</t>
  </si>
  <si>
    <t>- Other investments</t>
  </si>
  <si>
    <t>Financing activities</t>
  </si>
  <si>
    <t>- Transactions with owners as owners</t>
  </si>
  <si>
    <t>- Bank borrowings</t>
  </si>
  <si>
    <t>- Debt securities issued</t>
  </si>
  <si>
    <t>Net change in cash &amp; cash equivalents</t>
  </si>
  <si>
    <t>Currency translation differences</t>
  </si>
  <si>
    <t>Cash &amp; cash equivalents at beginning of year</t>
  </si>
  <si>
    <t>Cash &amp; cash equivalents at end of period</t>
  </si>
  <si>
    <t>Cash &amp; cash equivalents comprise:-</t>
  </si>
  <si>
    <t>- Bank overdraft</t>
  </si>
  <si>
    <t>- Short term deposits</t>
  </si>
  <si>
    <t>- Cash &amp; bank balances</t>
  </si>
  <si>
    <t>A.      NOTES TO THE INTERIM FINANCIAL REPORT ON CONSOLIDATED RESULTS</t>
  </si>
  <si>
    <t>A1.</t>
  </si>
  <si>
    <t>A2.</t>
  </si>
  <si>
    <t>A3.</t>
  </si>
  <si>
    <t>A4.</t>
  </si>
  <si>
    <t>A5.</t>
  </si>
  <si>
    <t>A6.</t>
  </si>
  <si>
    <t>A7.</t>
  </si>
  <si>
    <t>A8.</t>
  </si>
  <si>
    <t xml:space="preserve">   Cumulative Profit/</t>
  </si>
  <si>
    <t>Operating Revenue</t>
  </si>
  <si>
    <t>(Loss) before taxation</t>
  </si>
  <si>
    <t>Assets Employed</t>
  </si>
  <si>
    <t xml:space="preserve">        RM’000</t>
  </si>
  <si>
    <t xml:space="preserve">           RM’000</t>
  </si>
  <si>
    <t xml:space="preserve">      RM’000</t>
  </si>
  <si>
    <t>Malaysia</t>
  </si>
  <si>
    <t>India</t>
  </si>
  <si>
    <t>Group's share of associated</t>
  </si>
  <si>
    <t>Thailand</t>
  </si>
  <si>
    <t xml:space="preserve">      company result</t>
  </si>
  <si>
    <t>A9.</t>
  </si>
  <si>
    <t>A10.</t>
  </si>
  <si>
    <t>A11.</t>
  </si>
  <si>
    <t>A12.</t>
  </si>
  <si>
    <t>Company</t>
  </si>
  <si>
    <t>Group</t>
  </si>
  <si>
    <t>Capital Commitments</t>
  </si>
  <si>
    <t>Authorised and contracted for</t>
  </si>
  <si>
    <t>Authorised but not contracted for</t>
  </si>
  <si>
    <t>Contingent Liabilities</t>
  </si>
  <si>
    <t>B1.</t>
  </si>
  <si>
    <t>B.       ADDITIONAL INFORMATION REQUIRED BY THE BMSB LISTING REQUIREMENTS</t>
  </si>
  <si>
    <t>B2.</t>
  </si>
  <si>
    <t>B3.</t>
  </si>
  <si>
    <t>B4.</t>
  </si>
  <si>
    <t>B5.</t>
  </si>
  <si>
    <t xml:space="preserve">     RM’000</t>
  </si>
  <si>
    <t xml:space="preserve">    RM’000</t>
  </si>
  <si>
    <t xml:space="preserve">    RM’000      </t>
  </si>
  <si>
    <t xml:space="preserve">3 months ended </t>
  </si>
  <si>
    <t xml:space="preserve">Current year's taxation </t>
  </si>
  <si>
    <t>-</t>
  </si>
  <si>
    <t>Malaysian income tax - current</t>
  </si>
  <si>
    <t>Foreign income tax</t>
  </si>
  <si>
    <t>Transfer from deferred taxation account</t>
  </si>
  <si>
    <t xml:space="preserve">Malaysian income tax - prior year </t>
  </si>
  <si>
    <t>B6.</t>
  </si>
  <si>
    <t>B7.</t>
  </si>
  <si>
    <t>B8.</t>
  </si>
  <si>
    <t>B9.</t>
  </si>
  <si>
    <t>Bank borrowings (Unsecured)</t>
  </si>
  <si>
    <t>Classified as current liabilities</t>
  </si>
  <si>
    <t>Repayable within 12 months</t>
  </si>
  <si>
    <t>Bankers’ Acceptances</t>
  </si>
  <si>
    <t>Revolving credit</t>
  </si>
  <si>
    <t>Overdraft</t>
  </si>
  <si>
    <t>Onshore Foreign Currency Loan</t>
  </si>
  <si>
    <t>Term Loan - Offshore</t>
  </si>
  <si>
    <t xml:space="preserve">    later than 2 years</t>
  </si>
  <si>
    <t xml:space="preserve">    later than 5 years</t>
  </si>
  <si>
    <t>Classified as non-current liabilities</t>
  </si>
  <si>
    <t>Term Loan – Offshore:</t>
  </si>
  <si>
    <t xml:space="preserve">Repayable later than 1 year and not </t>
  </si>
  <si>
    <t>Repayable later than 2 years and not</t>
  </si>
  <si>
    <t>B10.</t>
  </si>
  <si>
    <t>B11.</t>
  </si>
  <si>
    <t>B12.</t>
  </si>
  <si>
    <t>B13.</t>
  </si>
  <si>
    <t>Earnings Per Ordinary Share</t>
  </si>
  <si>
    <t>Current Quarter</t>
  </si>
  <si>
    <t>Year-To-Date</t>
  </si>
  <si>
    <t>Earnings</t>
  </si>
  <si>
    <t>Net profit/(loss) for the year (RM’000)</t>
  </si>
  <si>
    <t>Weighted average number of shares</t>
  </si>
  <si>
    <t xml:space="preserve">There is no diluted earnings per share as the Group has no dilutive potential ordinary share.  </t>
  </si>
  <si>
    <t>Basic earnings/(loss) per share (sen)</t>
  </si>
  <si>
    <t>By Order of the Board</t>
  </si>
  <si>
    <t>Ng Yim Kong</t>
  </si>
  <si>
    <t>Lim Kau Chia</t>
  </si>
  <si>
    <t>Company Secretaries</t>
  </si>
  <si>
    <t xml:space="preserve">Shah Alam </t>
  </si>
  <si>
    <t>Weighted average number of ordinary shares in issue (’000)</t>
  </si>
  <si>
    <t>Basic</t>
  </si>
  <si>
    <t>Fully Diluted</t>
  </si>
  <si>
    <r>
      <t>(b)</t>
    </r>
    <r>
      <rPr>
        <sz val="7"/>
        <color indexed="8"/>
        <rFont val="Arial"/>
        <family val="2"/>
      </rPr>
      <t> </t>
    </r>
  </si>
  <si>
    <t>ii.    A corporate guarantee of USD1.0 million for its local subsidiary, Sunchirin Corporation Sdn. Bhd.</t>
  </si>
  <si>
    <t>iii.   A bank guarantee of USD0.28 million for its Indian sub-subsidiary, Sunchirin Autoparts India Pvt Ltd.</t>
  </si>
  <si>
    <t>Industry (Thailand) Ltd.</t>
  </si>
  <si>
    <t>i.     A corporate guarantee of THB134.0 million and USD2.0 million for its Thai subsidiary, Sunchirin</t>
  </si>
  <si>
    <t>N/A</t>
  </si>
  <si>
    <t>B6</t>
  </si>
  <si>
    <t>A6</t>
  </si>
  <si>
    <t>Exchange reserve</t>
  </si>
  <si>
    <t>B5</t>
  </si>
  <si>
    <t>*</t>
  </si>
  <si>
    <t>The Company has issued the following guarantees for its subsidiary to secure banking facilities:-</t>
  </si>
  <si>
    <t xml:space="preserve">    Included in the borrowings are amounts</t>
  </si>
  <si>
    <t xml:space="preserve">    denominated in foreign currency </t>
  </si>
  <si>
    <t xml:space="preserve">    FC '000</t>
  </si>
  <si>
    <t xml:space="preserve">Others </t>
  </si>
  <si>
    <t>Restated</t>
  </si>
  <si>
    <t>Retirement benefits</t>
  </si>
  <si>
    <t>Effects of adopting actuarial valuation</t>
  </si>
  <si>
    <t>As restated</t>
  </si>
  <si>
    <t>Net profit for the year</t>
  </si>
  <si>
    <t>Interim financial report for the first quarter ended 31 March 2009</t>
  </si>
  <si>
    <t>3 months</t>
  </si>
  <si>
    <t xml:space="preserve">           31/12/2008</t>
  </si>
  <si>
    <t>3 months ended 31/03/2008</t>
  </si>
  <si>
    <t>Balance at 31 March 2008</t>
  </si>
  <si>
    <t>12 months ended 31/03/2009</t>
  </si>
  <si>
    <t>Balance at 31 March 2009</t>
  </si>
  <si>
    <t>Balance at 1 January 2009</t>
  </si>
  <si>
    <t>20 May 2009</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</si>
</sst>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_(* #,##0_);_(* \(#,##0\);_(* &quot;-&quot;??_);_(@_)"/>
    <numFmt numFmtId="176" formatCode="_(* #,##0.000_);_(* \(#,##0.000\);_(* &quot;-&quot;??_);_(@_)"/>
    <numFmt numFmtId="177" formatCode="_(* #,##0.0000_);_(* \(#,##0.0000\);_(* &quot;-&quot;??_);_(@_)"/>
    <numFmt numFmtId="178" formatCode="_(* #,##0.00000_);_(* \(#,##0.00000\);_(* &quot;-&quot;??_);_(@_)"/>
    <numFmt numFmtId="179" formatCode="_(* #,##0.000000_);_(* \(#,##0.000000\);_(* &quot;-&quot;??_);_(@_)"/>
    <numFmt numFmtId="180" formatCode="_(* #,##0.000_);_(* \(#,##0.000\);_(* &quot;-&quot;???_);_(@_)"/>
    <numFmt numFmtId="181" formatCode="[$USD]\ #,##0.00_);\([$USD]\ #,##0.00\)"/>
    <numFmt numFmtId="182" formatCode="[$USD]\ #,##0.0_);\([$USD]\ #,##0.0\)"/>
    <numFmt numFmtId="183" formatCode="[$USD]\ #,##0_);\([$USD]\ #,##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THB]\ #,##0_);\([$THB]\ #,##0\)"/>
    <numFmt numFmtId="192" formatCode="[$-409]dddd\,\ mmmm\ dd\,\ yyyy"/>
    <numFmt numFmtId="193" formatCode="d/m/yy;@"/>
    <numFmt numFmtId="194" formatCode="dd/mm/yyyy;@"/>
    <numFmt numFmtId="195" formatCode="[$INR]\ #,##0"/>
    <numFmt numFmtId="196" formatCode="#,##0.0_);[Red]\(#,##0.0\)"/>
  </numFmts>
  <fonts count="21">
    <font>
      <sz val="10"/>
      <name val="Arial"/>
      <family val="0"/>
    </font>
    <font>
      <b/>
      <sz val="11"/>
      <color indexed="8"/>
      <name val="Arial"/>
      <family val="2"/>
    </font>
    <font>
      <sz val="10"/>
      <color indexed="8"/>
      <name val="Arial"/>
      <family val="2"/>
    </font>
    <font>
      <b/>
      <sz val="10"/>
      <color indexed="8"/>
      <name val="Times New Roman"/>
      <family val="1"/>
    </font>
    <font>
      <sz val="10"/>
      <color indexed="8"/>
      <name val="Times New Roman"/>
      <family val="1"/>
    </font>
    <font>
      <u val="single"/>
      <sz val="10"/>
      <color indexed="8"/>
      <name val="Times New Roman"/>
      <family val="1"/>
    </font>
    <font>
      <sz val="8"/>
      <name val="Arial"/>
      <family val="0"/>
    </font>
    <font>
      <sz val="12"/>
      <color indexed="8"/>
      <name val="Arial"/>
      <family val="2"/>
    </font>
    <font>
      <b/>
      <sz val="10"/>
      <color indexed="8"/>
      <name val="Arial"/>
      <family val="2"/>
    </font>
    <font>
      <b/>
      <u val="single"/>
      <sz val="10"/>
      <color indexed="8"/>
      <name val="Arial"/>
      <family val="2"/>
    </font>
    <font>
      <u val="single"/>
      <sz val="10"/>
      <color indexed="8"/>
      <name val="Arial"/>
      <family val="2"/>
    </font>
    <font>
      <u val="double"/>
      <sz val="10"/>
      <color indexed="8"/>
      <name val="Arial"/>
      <family val="2"/>
    </font>
    <font>
      <b/>
      <i/>
      <sz val="14"/>
      <color indexed="17"/>
      <name val="Arial"/>
      <family val="2"/>
    </font>
    <font>
      <i/>
      <sz val="8"/>
      <color indexed="17"/>
      <name val="Arial"/>
      <family val="2"/>
    </font>
    <font>
      <b/>
      <sz val="10"/>
      <name val="Arial"/>
      <family val="2"/>
    </font>
    <font>
      <sz val="7"/>
      <color indexed="8"/>
      <name val="Arial"/>
      <family val="2"/>
    </font>
    <font>
      <b/>
      <sz val="9"/>
      <color indexed="8"/>
      <name val="Arial"/>
      <family val="2"/>
    </font>
    <font>
      <b/>
      <sz val="10"/>
      <color indexed="10"/>
      <name val="Arial"/>
      <family val="2"/>
    </font>
    <font>
      <b/>
      <u val="single"/>
      <sz val="10"/>
      <color indexed="10"/>
      <name val="Times New Roman"/>
      <family val="1"/>
    </font>
    <font>
      <sz val="10"/>
      <color indexed="10"/>
      <name val="Arial"/>
      <family val="0"/>
    </font>
    <font>
      <sz val="10"/>
      <color indexed="12"/>
      <name val="Arial"/>
      <family val="2"/>
    </font>
  </fonts>
  <fills count="2">
    <fill>
      <patternFill/>
    </fill>
    <fill>
      <patternFill patternType="gray125"/>
    </fill>
  </fills>
  <borders count="12">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3" fontId="4" fillId="0" borderId="0" xfId="0" applyNumberFormat="1" applyFont="1" applyAlignment="1">
      <alignment/>
    </xf>
    <xf numFmtId="0" fontId="3" fillId="0" borderId="0" xfId="0" applyFont="1" applyAlignment="1">
      <alignment horizontal="justify"/>
    </xf>
    <xf numFmtId="0" fontId="7"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3" fontId="2" fillId="0" borderId="0" xfId="0" applyNumberFormat="1" applyFont="1" applyAlignment="1">
      <alignment/>
    </xf>
    <xf numFmtId="0" fontId="11" fillId="0" borderId="0" xfId="0" applyFont="1" applyAlignment="1">
      <alignment/>
    </xf>
    <xf numFmtId="3" fontId="11" fillId="0" borderId="0" xfId="0" applyNumberFormat="1" applyFont="1" applyAlignment="1">
      <alignment/>
    </xf>
    <xf numFmtId="3" fontId="5" fillId="0" borderId="0" xfId="0" applyNumberFormat="1" applyFont="1" applyAlignment="1">
      <alignment/>
    </xf>
    <xf numFmtId="0" fontId="12" fillId="0" borderId="0" xfId="0" applyFont="1" applyAlignment="1">
      <alignment/>
    </xf>
    <xf numFmtId="0" fontId="2" fillId="0" borderId="0" xfId="0" applyFont="1" applyAlignment="1">
      <alignment horizontal="right"/>
    </xf>
    <xf numFmtId="0" fontId="2" fillId="0" borderId="0" xfId="0" applyFont="1" applyAlignment="1">
      <alignment horizontal="left"/>
    </xf>
    <xf numFmtId="0" fontId="0" fillId="0" borderId="0" xfId="0" applyFont="1" applyAlignment="1">
      <alignment horizontal="right"/>
    </xf>
    <xf numFmtId="0" fontId="2" fillId="0" borderId="0" xfId="0" applyFont="1" applyAlignment="1">
      <alignment horizontal="center"/>
    </xf>
    <xf numFmtId="0" fontId="8" fillId="0" borderId="0" xfId="0" applyFont="1" applyAlignment="1">
      <alignment horizontal="right"/>
    </xf>
    <xf numFmtId="14" fontId="2" fillId="0" borderId="0" xfId="0" applyNumberFormat="1" applyFont="1" applyAlignment="1">
      <alignment/>
    </xf>
    <xf numFmtId="0" fontId="2" fillId="0" borderId="0" xfId="0" applyFont="1" applyAlignment="1">
      <alignment horizontal="justify"/>
    </xf>
    <xf numFmtId="0" fontId="8" fillId="0" borderId="0" xfId="0" applyFont="1" applyAlignment="1">
      <alignment horizontal="justify"/>
    </xf>
    <xf numFmtId="0" fontId="0" fillId="0" borderId="1" xfId="0" applyFont="1" applyBorder="1" applyAlignment="1">
      <alignment/>
    </xf>
    <xf numFmtId="0" fontId="0" fillId="0" borderId="2" xfId="0" applyFont="1" applyBorder="1" applyAlignment="1">
      <alignment/>
    </xf>
    <xf numFmtId="0" fontId="14" fillId="0" borderId="0" xfId="0" applyFont="1" applyAlignment="1">
      <alignment/>
    </xf>
    <xf numFmtId="0" fontId="8" fillId="0" borderId="3" xfId="0" applyFont="1" applyBorder="1" applyAlignment="1">
      <alignment/>
    </xf>
    <xf numFmtId="0" fontId="4" fillId="0" borderId="0" xfId="0" applyFont="1" applyAlignment="1">
      <alignment horizontal="left"/>
    </xf>
    <xf numFmtId="0" fontId="0" fillId="0" borderId="0" xfId="0" applyAlignment="1">
      <alignment horizontal="left"/>
    </xf>
    <xf numFmtId="0" fontId="2" fillId="0" borderId="0" xfId="0" applyFont="1" applyAlignment="1">
      <alignment/>
    </xf>
    <xf numFmtId="0" fontId="2" fillId="0" borderId="0" xfId="0" applyFont="1" applyAlignment="1">
      <alignment horizontal="left" indent="2"/>
    </xf>
    <xf numFmtId="3" fontId="11" fillId="0" borderId="0" xfId="0" applyNumberFormat="1" applyFont="1" applyAlignment="1">
      <alignment horizontal="left" indent="2"/>
    </xf>
    <xf numFmtId="0" fontId="0" fillId="0" borderId="0" xfId="0" applyFont="1" applyAlignment="1">
      <alignment horizontal="left"/>
    </xf>
    <xf numFmtId="0" fontId="0" fillId="0" borderId="0" xfId="0" applyFont="1" applyAlignment="1" quotePrefix="1">
      <alignment horizontal="right"/>
    </xf>
    <xf numFmtId="0" fontId="0" fillId="0" borderId="4" xfId="0" applyFont="1" applyBorder="1" applyAlignment="1">
      <alignment/>
    </xf>
    <xf numFmtId="0" fontId="10" fillId="0" borderId="0" xfId="0" applyFont="1" applyAlignment="1">
      <alignment/>
    </xf>
    <xf numFmtId="0" fontId="0" fillId="0" borderId="0" xfId="0" applyFont="1" applyAlignment="1">
      <alignment/>
    </xf>
    <xf numFmtId="0" fontId="10" fillId="0" borderId="0" xfId="0" applyFont="1" applyAlignment="1">
      <alignment horizontal="left" indent="2"/>
    </xf>
    <xf numFmtId="0" fontId="11" fillId="0" borderId="0" xfId="0" applyFont="1" applyAlignment="1">
      <alignment horizontal="left" indent="2"/>
    </xf>
    <xf numFmtId="0" fontId="3" fillId="0" borderId="0" xfId="0" applyFont="1" applyAlignment="1">
      <alignment horizontal="left"/>
    </xf>
    <xf numFmtId="0" fontId="8" fillId="0" borderId="0" xfId="0" applyFont="1" applyAlignment="1">
      <alignment/>
    </xf>
    <xf numFmtId="0" fontId="8" fillId="0" borderId="0" xfId="0" applyFont="1" applyAlignment="1">
      <alignment horizontal="left"/>
    </xf>
    <xf numFmtId="43" fontId="0" fillId="0" borderId="0" xfId="15" applyFont="1" applyAlignment="1">
      <alignment/>
    </xf>
    <xf numFmtId="175" fontId="0" fillId="0" borderId="0" xfId="15" applyNumberFormat="1" applyFont="1" applyAlignment="1">
      <alignment/>
    </xf>
    <xf numFmtId="175" fontId="2" fillId="0" borderId="0" xfId="15" applyNumberFormat="1" applyFont="1" applyAlignment="1">
      <alignment/>
    </xf>
    <xf numFmtId="175" fontId="10" fillId="0" borderId="0" xfId="15" applyNumberFormat="1" applyFont="1" applyAlignment="1">
      <alignment/>
    </xf>
    <xf numFmtId="175" fontId="0" fillId="0" borderId="5" xfId="15" applyNumberFormat="1" applyFont="1" applyBorder="1" applyAlignment="1">
      <alignment/>
    </xf>
    <xf numFmtId="175" fontId="0" fillId="0" borderId="0" xfId="15" applyNumberFormat="1" applyAlignment="1">
      <alignment/>
    </xf>
    <xf numFmtId="175" fontId="0" fillId="0" borderId="4" xfId="15" applyNumberFormat="1" applyFont="1" applyBorder="1" applyAlignment="1">
      <alignment/>
    </xf>
    <xf numFmtId="175" fontId="0" fillId="0" borderId="6" xfId="15" applyNumberFormat="1" applyFont="1" applyBorder="1" applyAlignment="1">
      <alignment/>
    </xf>
    <xf numFmtId="43" fontId="0" fillId="0" borderId="0" xfId="15" applyNumberFormat="1" applyFont="1" applyAlignment="1">
      <alignment/>
    </xf>
    <xf numFmtId="175" fontId="2" fillId="0" borderId="0" xfId="15" applyNumberFormat="1" applyFont="1" applyAlignment="1">
      <alignment horizontal="right"/>
    </xf>
    <xf numFmtId="175" fontId="0" fillId="0" borderId="0" xfId="15" applyNumberFormat="1" applyFont="1" applyAlignment="1">
      <alignment horizontal="right"/>
    </xf>
    <xf numFmtId="175" fontId="0" fillId="0" borderId="1" xfId="15" applyNumberFormat="1" applyFont="1" applyBorder="1" applyAlignment="1">
      <alignment/>
    </xf>
    <xf numFmtId="175" fontId="10" fillId="0" borderId="1" xfId="15" applyNumberFormat="1" applyFont="1" applyBorder="1" applyAlignment="1">
      <alignment/>
    </xf>
    <xf numFmtId="175" fontId="0" fillId="0" borderId="0" xfId="15" applyNumberFormat="1" applyFont="1" applyBorder="1" applyAlignment="1">
      <alignment/>
    </xf>
    <xf numFmtId="175" fontId="10" fillId="0" borderId="0" xfId="15" applyNumberFormat="1" applyFont="1" applyBorder="1" applyAlignment="1">
      <alignment/>
    </xf>
    <xf numFmtId="0" fontId="0" fillId="0" borderId="0" xfId="0" applyFont="1" applyBorder="1" applyAlignment="1">
      <alignment/>
    </xf>
    <xf numFmtId="175" fontId="2" fillId="0" borderId="4" xfId="15" applyNumberFormat="1" applyFont="1" applyBorder="1" applyAlignment="1">
      <alignment/>
    </xf>
    <xf numFmtId="175" fontId="0" fillId="0" borderId="1" xfId="0" applyNumberFormat="1" applyBorder="1" applyAlignment="1">
      <alignment/>
    </xf>
    <xf numFmtId="175" fontId="2" fillId="0" borderId="1" xfId="15" applyNumberFormat="1" applyFont="1" applyBorder="1" applyAlignment="1">
      <alignment/>
    </xf>
    <xf numFmtId="0" fontId="0" fillId="0" borderId="6" xfId="0" applyFont="1" applyBorder="1" applyAlignment="1">
      <alignment horizontal="left"/>
    </xf>
    <xf numFmtId="43" fontId="0" fillId="0" borderId="6" xfId="15" applyNumberFormat="1" applyFont="1" applyBorder="1" applyAlignment="1">
      <alignment/>
    </xf>
    <xf numFmtId="0" fontId="16" fillId="0" borderId="0" xfId="0" applyFont="1" applyAlignment="1">
      <alignment horizontal="right"/>
    </xf>
    <xf numFmtId="175" fontId="0" fillId="0" borderId="0" xfId="15" applyNumberFormat="1" applyAlignment="1">
      <alignment horizontal="right"/>
    </xf>
    <xf numFmtId="176" fontId="0" fillId="0" borderId="0" xfId="15" applyNumberFormat="1" applyFont="1" applyAlignment="1">
      <alignment/>
    </xf>
    <xf numFmtId="175" fontId="2" fillId="0" borderId="5" xfId="15" applyNumberFormat="1" applyFont="1" applyBorder="1" applyAlignment="1">
      <alignment/>
    </xf>
    <xf numFmtId="175" fontId="2" fillId="0" borderId="0" xfId="15" applyNumberFormat="1" applyFont="1" applyAlignment="1">
      <alignment horizontal="justify"/>
    </xf>
    <xf numFmtId="175" fontId="2" fillId="0" borderId="0" xfId="15" applyNumberFormat="1" applyFont="1" applyBorder="1" applyAlignment="1">
      <alignment/>
    </xf>
    <xf numFmtId="0" fontId="0" fillId="0" borderId="0" xfId="0" applyFont="1" applyAlignment="1">
      <alignment horizontal="center"/>
    </xf>
    <xf numFmtId="3" fontId="2" fillId="0" borderId="0" xfId="0" applyNumberFormat="1" applyFont="1" applyAlignment="1">
      <alignment horizontal="center"/>
    </xf>
    <xf numFmtId="0" fontId="11" fillId="0" borderId="0" xfId="0" applyFont="1" applyAlignment="1">
      <alignment horizontal="center"/>
    </xf>
    <xf numFmtId="3" fontId="11" fillId="0" borderId="0" xfId="0" applyNumberFormat="1" applyFont="1" applyAlignment="1">
      <alignment horizontal="center"/>
    </xf>
    <xf numFmtId="3" fontId="10" fillId="0" borderId="0" xfId="0" applyNumberFormat="1" applyFont="1" applyAlignment="1">
      <alignment horizontal="center"/>
    </xf>
    <xf numFmtId="0" fontId="0" fillId="0" borderId="0" xfId="0" applyAlignment="1">
      <alignment horizontal="center"/>
    </xf>
    <xf numFmtId="0" fontId="17" fillId="0" borderId="0" xfId="0" applyFont="1" applyAlignment="1">
      <alignment/>
    </xf>
    <xf numFmtId="0" fontId="17" fillId="0" borderId="0" xfId="0" applyFont="1" applyAlignment="1">
      <alignment/>
    </xf>
    <xf numFmtId="0" fontId="18" fillId="0" borderId="0" xfId="0" applyFont="1" applyAlignment="1">
      <alignment/>
    </xf>
    <xf numFmtId="3" fontId="18" fillId="0" borderId="0" xfId="0" applyNumberFormat="1" applyFont="1" applyAlignment="1">
      <alignment/>
    </xf>
    <xf numFmtId="175" fontId="17" fillId="0" borderId="0" xfId="0" applyNumberFormat="1" applyFont="1" applyAlignment="1">
      <alignment/>
    </xf>
    <xf numFmtId="175" fontId="17" fillId="0" borderId="0" xfId="0" applyNumberFormat="1" applyFont="1" applyAlignment="1">
      <alignment/>
    </xf>
    <xf numFmtId="0" fontId="17" fillId="0" borderId="0" xfId="0" applyFont="1" applyAlignment="1">
      <alignment horizontal="left"/>
    </xf>
    <xf numFmtId="175" fontId="2" fillId="0" borderId="0" xfId="15" applyNumberFormat="1" applyFont="1" applyAlignment="1">
      <alignment horizontal="left" indent="2"/>
    </xf>
    <xf numFmtId="175" fontId="2" fillId="0" borderId="4" xfId="15" applyNumberFormat="1" applyFont="1" applyBorder="1" applyAlignment="1">
      <alignment horizontal="left" indent="2"/>
    </xf>
    <xf numFmtId="175" fontId="11" fillId="0" borderId="0" xfId="15" applyNumberFormat="1" applyFont="1" applyAlignment="1">
      <alignment horizontal="left" indent="2"/>
    </xf>
    <xf numFmtId="175" fontId="0" fillId="0" borderId="0" xfId="15" applyNumberFormat="1" applyFont="1" applyAlignment="1">
      <alignment/>
    </xf>
    <xf numFmtId="175" fontId="2" fillId="0" borderId="0" xfId="15" applyNumberFormat="1" applyFont="1" applyAlignment="1">
      <alignment/>
    </xf>
    <xf numFmtId="175" fontId="0" fillId="0" borderId="4" xfId="15" applyNumberFormat="1" applyFont="1" applyBorder="1" applyAlignment="1">
      <alignment/>
    </xf>
    <xf numFmtId="176" fontId="2" fillId="0" borderId="0" xfId="15" applyNumberFormat="1" applyFont="1" applyAlignment="1">
      <alignment/>
    </xf>
    <xf numFmtId="176" fontId="11" fillId="0" borderId="0" xfId="15" applyNumberFormat="1" applyFont="1" applyAlignment="1">
      <alignment/>
    </xf>
    <xf numFmtId="175" fontId="2" fillId="0" borderId="6" xfId="15" applyNumberFormat="1" applyFont="1" applyBorder="1" applyAlignment="1">
      <alignment horizontal="justify"/>
    </xf>
    <xf numFmtId="180" fontId="0" fillId="0" borderId="0" xfId="0" applyNumberFormat="1" applyFont="1" applyAlignment="1">
      <alignment/>
    </xf>
    <xf numFmtId="176" fontId="0" fillId="0" borderId="0" xfId="15" applyNumberFormat="1" applyFont="1" applyAlignment="1">
      <alignment horizontal="center"/>
    </xf>
    <xf numFmtId="183" fontId="0" fillId="0" borderId="0" xfId="15" applyNumberFormat="1" applyFont="1" applyAlignment="1">
      <alignment horizontal="right"/>
    </xf>
    <xf numFmtId="176" fontId="0" fillId="0" borderId="0" xfId="15" applyNumberFormat="1" applyFont="1" applyAlignment="1">
      <alignment horizontal="right"/>
    </xf>
    <xf numFmtId="176" fontId="11" fillId="0" borderId="0" xfId="15" applyNumberFormat="1" applyFont="1" applyAlignment="1">
      <alignment horizontal="right"/>
    </xf>
    <xf numFmtId="175" fontId="0" fillId="0" borderId="6" xfId="0" applyNumberFormat="1" applyFont="1" applyBorder="1" applyAlignment="1">
      <alignment/>
    </xf>
    <xf numFmtId="2" fontId="0" fillId="0" borderId="6" xfId="0" applyNumberFormat="1" applyFont="1" applyBorder="1" applyAlignment="1">
      <alignment/>
    </xf>
    <xf numFmtId="175" fontId="0" fillId="0" borderId="0" xfId="15" applyNumberFormat="1" applyFont="1" applyAlignment="1">
      <alignment horizontal="center"/>
    </xf>
    <xf numFmtId="9" fontId="0" fillId="0" borderId="0" xfId="19" applyFont="1" applyAlignment="1">
      <alignment/>
    </xf>
    <xf numFmtId="0" fontId="20" fillId="0" borderId="0" xfId="0" applyFont="1" applyAlignment="1">
      <alignment/>
    </xf>
    <xf numFmtId="175" fontId="20" fillId="0" borderId="0" xfId="0" applyNumberFormat="1" applyFont="1" applyAlignment="1">
      <alignment/>
    </xf>
    <xf numFmtId="0" fontId="0" fillId="0" borderId="0" xfId="0" applyFill="1" applyAlignment="1">
      <alignment/>
    </xf>
    <xf numFmtId="9" fontId="0" fillId="0" borderId="0" xfId="19" applyAlignment="1">
      <alignment/>
    </xf>
    <xf numFmtId="0" fontId="19" fillId="0" borderId="0" xfId="0" applyFont="1" applyFill="1" applyAlignment="1">
      <alignment/>
    </xf>
    <xf numFmtId="194" fontId="2" fillId="0" borderId="0" xfId="0" applyNumberFormat="1" applyFont="1" applyAlignment="1">
      <alignment horizontal="right"/>
    </xf>
    <xf numFmtId="194" fontId="0" fillId="0" borderId="0" xfId="0" applyNumberFormat="1" applyFont="1" applyAlignment="1">
      <alignment horizontal="right"/>
    </xf>
    <xf numFmtId="194" fontId="0" fillId="0" borderId="0" xfId="0" applyNumberFormat="1" applyFont="1" applyAlignment="1">
      <alignment/>
    </xf>
    <xf numFmtId="175" fontId="0" fillId="0" borderId="0" xfId="0" applyNumberFormat="1" applyFont="1" applyAlignment="1">
      <alignment/>
    </xf>
    <xf numFmtId="0" fontId="19" fillId="0" borderId="0" xfId="0" applyFont="1" applyAlignment="1">
      <alignment/>
    </xf>
    <xf numFmtId="175" fontId="19" fillId="0" borderId="0" xfId="0" applyNumberFormat="1" applyFont="1" applyAlignment="1">
      <alignment/>
    </xf>
    <xf numFmtId="9" fontId="2" fillId="0" borderId="0" xfId="19" applyFont="1" applyAlignment="1">
      <alignment horizontal="center"/>
    </xf>
    <xf numFmtId="9" fontId="2" fillId="0" borderId="0" xfId="19" applyFont="1" applyAlignment="1">
      <alignment/>
    </xf>
    <xf numFmtId="175" fontId="0" fillId="0" borderId="0" xfId="0" applyNumberFormat="1" applyAlignment="1">
      <alignment/>
    </xf>
    <xf numFmtId="43" fontId="0" fillId="0" borderId="0" xfId="15" applyNumberFormat="1" applyFont="1" applyAlignment="1">
      <alignment horizontal="center"/>
    </xf>
    <xf numFmtId="14" fontId="19" fillId="0" borderId="0" xfId="0" applyNumberFormat="1" applyFont="1" applyAlignment="1">
      <alignment/>
    </xf>
    <xf numFmtId="0" fontId="20" fillId="0" borderId="0" xfId="0" applyFont="1" applyAlignment="1">
      <alignment/>
    </xf>
    <xf numFmtId="43" fontId="20" fillId="0" borderId="0" xfId="0" applyNumberFormat="1" applyFont="1" applyAlignment="1">
      <alignment/>
    </xf>
    <xf numFmtId="0" fontId="10" fillId="0" borderId="0" xfId="0" applyFont="1" applyAlignment="1">
      <alignment horizontal="center"/>
    </xf>
    <xf numFmtId="175" fontId="2" fillId="0" borderId="7" xfId="15" applyNumberFormat="1" applyFont="1" applyBorder="1" applyAlignment="1">
      <alignment/>
    </xf>
    <xf numFmtId="175" fontId="0" fillId="0" borderId="7" xfId="15" applyNumberFormat="1" applyFont="1" applyBorder="1" applyAlignment="1">
      <alignment/>
    </xf>
    <xf numFmtId="175" fontId="2" fillId="0" borderId="8" xfId="15" applyNumberFormat="1" applyFont="1" applyBorder="1" applyAlignment="1">
      <alignment/>
    </xf>
    <xf numFmtId="175" fontId="0" fillId="0" borderId="9" xfId="15" applyNumberFormat="1" applyFont="1" applyBorder="1" applyAlignment="1">
      <alignment/>
    </xf>
    <xf numFmtId="175" fontId="2" fillId="0" borderId="10" xfId="15" applyNumberFormat="1" applyFont="1" applyBorder="1" applyAlignment="1">
      <alignment/>
    </xf>
    <xf numFmtId="175" fontId="0" fillId="0" borderId="11" xfId="15" applyNumberFormat="1" applyFont="1" applyBorder="1" applyAlignment="1">
      <alignment/>
    </xf>
    <xf numFmtId="3" fontId="19" fillId="0" borderId="0" xfId="0" applyNumberFormat="1" applyFont="1" applyAlignment="1">
      <alignment horizontal="right"/>
    </xf>
    <xf numFmtId="0" fontId="19" fillId="0" borderId="0" xfId="0" applyFont="1" applyAlignment="1">
      <alignment/>
    </xf>
    <xf numFmtId="175" fontId="19" fillId="0" borderId="0" xfId="0" applyNumberFormat="1" applyFont="1" applyAlignment="1">
      <alignment/>
    </xf>
    <xf numFmtId="0" fontId="19" fillId="0" borderId="0" xfId="0" applyFont="1" applyAlignment="1">
      <alignment/>
    </xf>
    <xf numFmtId="14" fontId="19" fillId="0" borderId="0" xfId="0" applyNumberFormat="1" applyFont="1" applyAlignment="1">
      <alignment/>
    </xf>
    <xf numFmtId="195" fontId="0" fillId="0" borderId="0" xfId="15" applyNumberFormat="1" applyFont="1" applyAlignment="1">
      <alignment/>
    </xf>
    <xf numFmtId="175" fontId="0" fillId="0" borderId="6" xfId="15" applyNumberFormat="1" applyFont="1" applyBorder="1" applyAlignment="1">
      <alignment/>
    </xf>
    <xf numFmtId="0" fontId="10" fillId="0" borderId="0" xfId="0" applyFont="1" applyAlignment="1">
      <alignment horizontal="center"/>
    </xf>
    <xf numFmtId="15" fontId="8" fillId="0" borderId="0" xfId="0" applyNumberFormat="1" applyFont="1" applyAlignment="1" quotePrefix="1">
      <alignment horizontal="left"/>
    </xf>
    <xf numFmtId="0" fontId="14" fillId="0" borderId="0" xfId="0" applyFont="1" applyAlignment="1">
      <alignment/>
    </xf>
    <xf numFmtId="0" fontId="0" fillId="0" borderId="0" xfId="0" applyAlignment="1">
      <alignment/>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47625</xdr:rowOff>
    </xdr:from>
    <xdr:to>
      <xdr:col>3</xdr:col>
      <xdr:colOff>238125</xdr:colOff>
      <xdr:row>3</xdr:row>
      <xdr:rowOff>123825</xdr:rowOff>
    </xdr:to>
    <xdr:pic>
      <xdr:nvPicPr>
        <xdr:cNvPr id="1" name="Picture 1"/>
        <xdr:cNvPicPr preferRelativeResize="1">
          <a:picLocks noChangeAspect="1"/>
        </xdr:cNvPicPr>
      </xdr:nvPicPr>
      <xdr:blipFill>
        <a:blip r:embed="rId1"/>
        <a:stretch>
          <a:fillRect/>
        </a:stretch>
      </xdr:blipFill>
      <xdr:spPr>
        <a:xfrm>
          <a:off x="161925" y="47625"/>
          <a:ext cx="942975" cy="638175"/>
        </a:xfrm>
        <a:prstGeom prst="rect">
          <a:avLst/>
        </a:prstGeom>
        <a:noFill/>
        <a:ln w="9525" cmpd="sng">
          <a:noFill/>
        </a:ln>
      </xdr:spPr>
    </xdr:pic>
    <xdr:clientData/>
  </xdr:twoCellAnchor>
  <xdr:twoCellAnchor>
    <xdr:from>
      <xdr:col>1</xdr:col>
      <xdr:colOff>0</xdr:colOff>
      <xdr:row>59</xdr:row>
      <xdr:rowOff>28575</xdr:rowOff>
    </xdr:from>
    <xdr:to>
      <xdr:col>12</xdr:col>
      <xdr:colOff>19050</xdr:colOff>
      <xdr:row>61</xdr:row>
      <xdr:rowOff>85725</xdr:rowOff>
    </xdr:to>
    <xdr:sp>
      <xdr:nvSpPr>
        <xdr:cNvPr id="2" name="Rectangle 5"/>
        <xdr:cNvSpPr>
          <a:spLocks/>
        </xdr:cNvSpPr>
      </xdr:nvSpPr>
      <xdr:spPr>
        <a:xfrm>
          <a:off x="104775" y="9753600"/>
          <a:ext cx="7353300" cy="3810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Income Statements should be read in conjunction with the Annual Audited Financial Report of the Group for the year ended 31 December 2008.</a:t>
          </a:r>
          <a:r>
            <a:rPr lang="en-US" cap="none" sz="1000" b="0" i="0" u="none" baseline="0">
              <a:latin typeface="Arial"/>
              <a:ea typeface="Arial"/>
              <a:cs typeface="Arial"/>
            </a:rPr>
            <a:t>
</a:t>
          </a:r>
        </a:p>
      </xdr:txBody>
    </xdr:sp>
    <xdr:clientData/>
  </xdr:twoCellAnchor>
  <xdr:twoCellAnchor>
    <xdr:from>
      <xdr:col>1</xdr:col>
      <xdr:colOff>0</xdr:colOff>
      <xdr:row>122</xdr:row>
      <xdr:rowOff>28575</xdr:rowOff>
    </xdr:from>
    <xdr:to>
      <xdr:col>12</xdr:col>
      <xdr:colOff>19050</xdr:colOff>
      <xdr:row>125</xdr:row>
      <xdr:rowOff>66675</xdr:rowOff>
    </xdr:to>
    <xdr:sp>
      <xdr:nvSpPr>
        <xdr:cNvPr id="3" name="Rectangle 8"/>
        <xdr:cNvSpPr>
          <a:spLocks/>
        </xdr:cNvSpPr>
      </xdr:nvSpPr>
      <xdr:spPr>
        <a:xfrm>
          <a:off x="104775" y="20012025"/>
          <a:ext cx="7353300"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Balance Sheets should be read in conjunction with the Annual Audited Financial Report of the Group for the year ended 31 December 2008.</a:t>
          </a:r>
          <a:r>
            <a:rPr lang="en-US" cap="none" sz="1000" b="0" i="0" u="none" baseline="0">
              <a:latin typeface="Arial"/>
              <a:ea typeface="Arial"/>
              <a:cs typeface="Arial"/>
            </a:rPr>
            <a:t>
</a:t>
          </a:r>
        </a:p>
      </xdr:txBody>
    </xdr:sp>
    <xdr:clientData/>
  </xdr:twoCellAnchor>
  <xdr:twoCellAnchor>
    <xdr:from>
      <xdr:col>7</xdr:col>
      <xdr:colOff>47625</xdr:colOff>
      <xdr:row>133</xdr:row>
      <xdr:rowOff>95250</xdr:rowOff>
    </xdr:from>
    <xdr:to>
      <xdr:col>7</xdr:col>
      <xdr:colOff>742950</xdr:colOff>
      <xdr:row>133</xdr:row>
      <xdr:rowOff>95250</xdr:rowOff>
    </xdr:to>
    <xdr:sp>
      <xdr:nvSpPr>
        <xdr:cNvPr id="4" name="Line 9"/>
        <xdr:cNvSpPr>
          <a:spLocks/>
        </xdr:cNvSpPr>
      </xdr:nvSpPr>
      <xdr:spPr>
        <a:xfrm flipH="1" flipV="1">
          <a:off x="3248025" y="21859875"/>
          <a:ext cx="6953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76200</xdr:colOff>
      <xdr:row>133</xdr:row>
      <xdr:rowOff>95250</xdr:rowOff>
    </xdr:from>
    <xdr:to>
      <xdr:col>10</xdr:col>
      <xdr:colOff>0</xdr:colOff>
      <xdr:row>133</xdr:row>
      <xdr:rowOff>95250</xdr:rowOff>
    </xdr:to>
    <xdr:sp>
      <xdr:nvSpPr>
        <xdr:cNvPr id="5" name="Line 10"/>
        <xdr:cNvSpPr>
          <a:spLocks/>
        </xdr:cNvSpPr>
      </xdr:nvSpPr>
      <xdr:spPr>
        <a:xfrm>
          <a:off x="4943475" y="21859875"/>
          <a:ext cx="781050"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132</xdr:row>
      <xdr:rowOff>76200</xdr:rowOff>
    </xdr:from>
    <xdr:to>
      <xdr:col>7</xdr:col>
      <xdr:colOff>9525</xdr:colOff>
      <xdr:row>132</xdr:row>
      <xdr:rowOff>76200</xdr:rowOff>
    </xdr:to>
    <xdr:sp>
      <xdr:nvSpPr>
        <xdr:cNvPr id="6" name="Line 11"/>
        <xdr:cNvSpPr>
          <a:spLocks/>
        </xdr:cNvSpPr>
      </xdr:nvSpPr>
      <xdr:spPr>
        <a:xfrm flipH="1" flipV="1">
          <a:off x="2400300" y="21678900"/>
          <a:ext cx="8096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828675</xdr:colOff>
      <xdr:row>132</xdr:row>
      <xdr:rowOff>85725</xdr:rowOff>
    </xdr:from>
    <xdr:to>
      <xdr:col>10</xdr:col>
      <xdr:colOff>819150</xdr:colOff>
      <xdr:row>132</xdr:row>
      <xdr:rowOff>85725</xdr:rowOff>
    </xdr:to>
    <xdr:sp>
      <xdr:nvSpPr>
        <xdr:cNvPr id="7" name="Line 12"/>
        <xdr:cNvSpPr>
          <a:spLocks/>
        </xdr:cNvSpPr>
      </xdr:nvSpPr>
      <xdr:spPr>
        <a:xfrm>
          <a:off x="5695950" y="21688425"/>
          <a:ext cx="8477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164</xdr:row>
      <xdr:rowOff>28575</xdr:rowOff>
    </xdr:from>
    <xdr:to>
      <xdr:col>12</xdr:col>
      <xdr:colOff>19050</xdr:colOff>
      <xdr:row>166</xdr:row>
      <xdr:rowOff>66675</xdr:rowOff>
    </xdr:to>
    <xdr:sp>
      <xdr:nvSpPr>
        <xdr:cNvPr id="8" name="Rectangle 13"/>
        <xdr:cNvSpPr>
          <a:spLocks/>
        </xdr:cNvSpPr>
      </xdr:nvSpPr>
      <xdr:spPr>
        <a:xfrm>
          <a:off x="104775" y="26850975"/>
          <a:ext cx="7353300" cy="3619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Statements of Changes in Equity should be read in conjunction with the Annual Audited Financial Report of the Group for the year ended 31 December 2008.</a:t>
          </a:r>
          <a:r>
            <a:rPr lang="en-US" cap="none" sz="1000" b="0" i="0" u="none" baseline="0">
              <a:latin typeface="Arial"/>
              <a:ea typeface="Arial"/>
              <a:cs typeface="Arial"/>
            </a:rPr>
            <a:t>
</a:t>
          </a:r>
        </a:p>
      </xdr:txBody>
    </xdr:sp>
    <xdr:clientData/>
  </xdr:twoCellAnchor>
  <xdr:twoCellAnchor>
    <xdr:from>
      <xdr:col>1</xdr:col>
      <xdr:colOff>0</xdr:colOff>
      <xdr:row>219</xdr:row>
      <xdr:rowOff>28575</xdr:rowOff>
    </xdr:from>
    <xdr:to>
      <xdr:col>11</xdr:col>
      <xdr:colOff>847725</xdr:colOff>
      <xdr:row>221</xdr:row>
      <xdr:rowOff>66675</xdr:rowOff>
    </xdr:to>
    <xdr:sp>
      <xdr:nvSpPr>
        <xdr:cNvPr id="9" name="Rectangle 14"/>
        <xdr:cNvSpPr>
          <a:spLocks/>
        </xdr:cNvSpPr>
      </xdr:nvSpPr>
      <xdr:spPr>
        <a:xfrm>
          <a:off x="104775" y="35794950"/>
          <a:ext cx="7324725" cy="3619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Cash Flow Statements should be read in conjunction with the Annual Audited financial Report of the Group for the year ended 31 December 2008.</a:t>
          </a:r>
          <a:r>
            <a:rPr lang="en-US" cap="none" sz="1000" b="0" i="0" u="none" baseline="0">
              <a:latin typeface="Arial"/>
              <a:ea typeface="Arial"/>
              <a:cs typeface="Arial"/>
            </a:rPr>
            <a:t>
</a:t>
          </a:r>
        </a:p>
      </xdr:txBody>
    </xdr:sp>
    <xdr:clientData/>
  </xdr:twoCellAnchor>
  <xdr:twoCellAnchor>
    <xdr:from>
      <xdr:col>2</xdr:col>
      <xdr:colOff>0</xdr:colOff>
      <xdr:row>228</xdr:row>
      <xdr:rowOff>9525</xdr:rowOff>
    </xdr:from>
    <xdr:to>
      <xdr:col>12</xdr:col>
      <xdr:colOff>19050</xdr:colOff>
      <xdr:row>239</xdr:row>
      <xdr:rowOff>142875</xdr:rowOff>
    </xdr:to>
    <xdr:sp>
      <xdr:nvSpPr>
        <xdr:cNvPr id="10" name="Rectangle 16"/>
        <xdr:cNvSpPr>
          <a:spLocks/>
        </xdr:cNvSpPr>
      </xdr:nvSpPr>
      <xdr:spPr>
        <a:xfrm>
          <a:off x="495300" y="37233225"/>
          <a:ext cx="6962775" cy="19145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Basis of Preparation</a:t>
          </a:r>
          <a:r>
            <a:rPr lang="en-US" cap="none" sz="1000" b="0" i="0" u="none" baseline="0">
              <a:latin typeface="Arial"/>
              <a:ea typeface="Arial"/>
              <a:cs typeface="Arial"/>
            </a:rPr>
            <a:t> 
The interim financial report is unaudited and has been prepared in accordance with FRS 134, “Interim Financial  Reporting” issued by the Malaysian Accounting Standards Board (“MASB”) and paragraph 9.22 and Appendix 9B of the Bursa Malaysia Securities Berhad ("Bursa Malaysia") Listing Requirements, and should be read in conjunction with the Group’s annual audited financial statements for the year ended 31 December 2008.
The accounting policies and methods of computation followed in this interim financial report are consistent with those adopted in the most recent annual audited financial statement for the year ended 31 December 2008.  
The Group will apply FRS 139 when it becomes effective on 1 January 2010.  The impact of applying FRS 139 on the financial statements of the Group is not disclosed by virtue of the exemption given in paragraph 103AB of FRS 139.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241</xdr:row>
      <xdr:rowOff>9525</xdr:rowOff>
    </xdr:from>
    <xdr:to>
      <xdr:col>12</xdr:col>
      <xdr:colOff>19050</xdr:colOff>
      <xdr:row>244</xdr:row>
      <xdr:rowOff>104775</xdr:rowOff>
    </xdr:to>
    <xdr:sp>
      <xdr:nvSpPr>
        <xdr:cNvPr id="11" name="Rectangle 17"/>
        <xdr:cNvSpPr>
          <a:spLocks/>
        </xdr:cNvSpPr>
      </xdr:nvSpPr>
      <xdr:spPr>
        <a:xfrm>
          <a:off x="495300" y="39338250"/>
          <a:ext cx="6962775" cy="5810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Audit Report of Preceding Annual Financial Statements
</a:t>
          </a:r>
          <a:r>
            <a:rPr lang="en-US" cap="none" sz="1000" b="0" i="0" u="none" baseline="0">
              <a:latin typeface="Arial"/>
              <a:ea typeface="Arial"/>
              <a:cs typeface="Arial"/>
            </a:rPr>
            <a:t>The audit report of the Group’s most recent annual audited financial statement for the year ended 31 December 2008 was not qualified.</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246</xdr:row>
      <xdr:rowOff>9525</xdr:rowOff>
    </xdr:from>
    <xdr:to>
      <xdr:col>12</xdr:col>
      <xdr:colOff>19050</xdr:colOff>
      <xdr:row>248</xdr:row>
      <xdr:rowOff>114300</xdr:rowOff>
    </xdr:to>
    <xdr:sp>
      <xdr:nvSpPr>
        <xdr:cNvPr id="12" name="Rectangle 18"/>
        <xdr:cNvSpPr>
          <a:spLocks/>
        </xdr:cNvSpPr>
      </xdr:nvSpPr>
      <xdr:spPr>
        <a:xfrm>
          <a:off x="495300" y="40147875"/>
          <a:ext cx="6962775" cy="4286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Comments about the Seasonality or Cyclicality of Operations
</a:t>
          </a:r>
          <a:r>
            <a:rPr lang="en-US" cap="none" sz="1000" b="0" i="0" u="none" baseline="0">
              <a:latin typeface="Arial"/>
              <a:ea typeface="Arial"/>
              <a:cs typeface="Arial"/>
            </a:rPr>
            <a:t>The Group’s operation is not dependent on any seasonality or cyclicality of its operation.</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250</xdr:row>
      <xdr:rowOff>9525</xdr:rowOff>
    </xdr:from>
    <xdr:to>
      <xdr:col>12</xdr:col>
      <xdr:colOff>19050</xdr:colOff>
      <xdr:row>254</xdr:row>
      <xdr:rowOff>66675</xdr:rowOff>
    </xdr:to>
    <xdr:sp>
      <xdr:nvSpPr>
        <xdr:cNvPr id="13" name="Rectangle 19"/>
        <xdr:cNvSpPr>
          <a:spLocks/>
        </xdr:cNvSpPr>
      </xdr:nvSpPr>
      <xdr:spPr>
        <a:xfrm>
          <a:off x="495300" y="40795575"/>
          <a:ext cx="6962775" cy="7048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Unusual Items
</a:t>
          </a:r>
          <a:r>
            <a:rPr lang="en-US" cap="none" sz="1000" b="0" i="0" u="none" baseline="0">
              <a:latin typeface="Arial"/>
              <a:ea typeface="Arial"/>
              <a:cs typeface="Arial"/>
            </a:rPr>
            <a:t>There were no exceptional/extraordinary items affecting the assets, liabilities, equity, net income or cash flows for the current quarter and financial period year-to-date ended 31 March 2009 except for the RM0.25 million allowance made for the diminution in value of the Company’s investment in CSE Multimedia Technologies Sdn. Bhd.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256</xdr:row>
      <xdr:rowOff>9525</xdr:rowOff>
    </xdr:from>
    <xdr:to>
      <xdr:col>12</xdr:col>
      <xdr:colOff>19050</xdr:colOff>
      <xdr:row>259</xdr:row>
      <xdr:rowOff>114300</xdr:rowOff>
    </xdr:to>
    <xdr:sp>
      <xdr:nvSpPr>
        <xdr:cNvPr id="14" name="Rectangle 20"/>
        <xdr:cNvSpPr>
          <a:spLocks/>
        </xdr:cNvSpPr>
      </xdr:nvSpPr>
      <xdr:spPr>
        <a:xfrm>
          <a:off x="495300" y="41767125"/>
          <a:ext cx="6962775"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Estimates
</a:t>
          </a:r>
          <a:r>
            <a:rPr lang="en-US" cap="none" sz="1000" b="0" i="0" u="none" baseline="0">
              <a:latin typeface="Arial"/>
              <a:ea typeface="Arial"/>
              <a:cs typeface="Arial"/>
            </a:rPr>
            <a:t>There were no changes in estimates of amounts reported in prior interim periods of the current financial year or changes in estimates of amounts reported in prior financial years that have a material effect in the interim period.</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261</xdr:row>
      <xdr:rowOff>9525</xdr:rowOff>
    </xdr:from>
    <xdr:to>
      <xdr:col>12</xdr:col>
      <xdr:colOff>19050</xdr:colOff>
      <xdr:row>264</xdr:row>
      <xdr:rowOff>114300</xdr:rowOff>
    </xdr:to>
    <xdr:sp>
      <xdr:nvSpPr>
        <xdr:cNvPr id="15" name="Rectangle 21"/>
        <xdr:cNvSpPr>
          <a:spLocks/>
        </xdr:cNvSpPr>
      </xdr:nvSpPr>
      <xdr:spPr>
        <a:xfrm>
          <a:off x="495300" y="42576750"/>
          <a:ext cx="6962775"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Share Capital and Debt Securities
</a:t>
          </a:r>
          <a:r>
            <a:rPr lang="en-US" cap="none" sz="1000" b="0" i="0" u="none" baseline="0">
              <a:latin typeface="Arial"/>
              <a:ea typeface="Arial"/>
              <a:cs typeface="Arial"/>
            </a:rPr>
            <a:t>There were no issuances, cancellations, repurchases, resale and repayments of either debt or equity securities for the period under review.</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266</xdr:row>
      <xdr:rowOff>9525</xdr:rowOff>
    </xdr:from>
    <xdr:to>
      <xdr:col>12</xdr:col>
      <xdr:colOff>19050</xdr:colOff>
      <xdr:row>269</xdr:row>
      <xdr:rowOff>0</xdr:rowOff>
    </xdr:to>
    <xdr:sp>
      <xdr:nvSpPr>
        <xdr:cNvPr id="16" name="Rectangle 22"/>
        <xdr:cNvSpPr>
          <a:spLocks/>
        </xdr:cNvSpPr>
      </xdr:nvSpPr>
      <xdr:spPr>
        <a:xfrm>
          <a:off x="495300" y="43386375"/>
          <a:ext cx="6962775" cy="4762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 Paid
</a:t>
          </a:r>
          <a:r>
            <a:rPr lang="en-US" cap="none" sz="1000" b="0" i="0" u="none" baseline="0">
              <a:latin typeface="Arial"/>
              <a:ea typeface="Arial"/>
              <a:cs typeface="Arial"/>
            </a:rPr>
            <a:t>There was no dividend paid during the financial quarter ended 31 March 2009.</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9525</xdr:colOff>
      <xdr:row>270</xdr:row>
      <xdr:rowOff>0</xdr:rowOff>
    </xdr:from>
    <xdr:to>
      <xdr:col>12</xdr:col>
      <xdr:colOff>28575</xdr:colOff>
      <xdr:row>273</xdr:row>
      <xdr:rowOff>104775</xdr:rowOff>
    </xdr:to>
    <xdr:sp>
      <xdr:nvSpPr>
        <xdr:cNvPr id="17" name="Rectangle 23"/>
        <xdr:cNvSpPr>
          <a:spLocks/>
        </xdr:cNvSpPr>
      </xdr:nvSpPr>
      <xdr:spPr>
        <a:xfrm>
          <a:off x="504825" y="44024550"/>
          <a:ext cx="6962775"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Segmental Reporting 
</a:t>
          </a:r>
          <a:r>
            <a:rPr lang="en-US" cap="none" sz="1000" b="0" i="0" u="none" baseline="0">
              <a:latin typeface="Arial"/>
              <a:ea typeface="Arial"/>
              <a:cs typeface="Arial"/>
            </a:rPr>
            <a:t>The Group operates in a single industry segment and as such, no segment information in respect of analysis by activity has been provided.  The analysis of Group operation by geographical location is as follows:-
</a:t>
          </a:r>
        </a:p>
      </xdr:txBody>
    </xdr:sp>
    <xdr:clientData/>
  </xdr:twoCellAnchor>
  <xdr:twoCellAnchor>
    <xdr:from>
      <xdr:col>2</xdr:col>
      <xdr:colOff>0</xdr:colOff>
      <xdr:row>286</xdr:row>
      <xdr:rowOff>9525</xdr:rowOff>
    </xdr:from>
    <xdr:to>
      <xdr:col>12</xdr:col>
      <xdr:colOff>19050</xdr:colOff>
      <xdr:row>288</xdr:row>
      <xdr:rowOff>133350</xdr:rowOff>
    </xdr:to>
    <xdr:sp>
      <xdr:nvSpPr>
        <xdr:cNvPr id="18" name="Rectangle 24"/>
        <xdr:cNvSpPr>
          <a:spLocks/>
        </xdr:cNvSpPr>
      </xdr:nvSpPr>
      <xdr:spPr>
        <a:xfrm>
          <a:off x="495300" y="46643925"/>
          <a:ext cx="6962775" cy="4476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Valuations of Property, Plant and Equipment
</a:t>
          </a:r>
          <a:r>
            <a:rPr lang="en-US" cap="none" sz="1000" b="0" i="0" u="none" baseline="0">
              <a:latin typeface="Arial"/>
              <a:ea typeface="Arial"/>
              <a:cs typeface="Arial"/>
            </a:rPr>
            <a:t>The Group did not carry out any valuation on its property, plant and equipment.</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290</xdr:row>
      <xdr:rowOff>9525</xdr:rowOff>
    </xdr:from>
    <xdr:to>
      <xdr:col>12</xdr:col>
      <xdr:colOff>19050</xdr:colOff>
      <xdr:row>295</xdr:row>
      <xdr:rowOff>19050</xdr:rowOff>
    </xdr:to>
    <xdr:sp>
      <xdr:nvSpPr>
        <xdr:cNvPr id="19" name="Rectangle 25"/>
        <xdr:cNvSpPr>
          <a:spLocks/>
        </xdr:cNvSpPr>
      </xdr:nvSpPr>
      <xdr:spPr>
        <a:xfrm>
          <a:off x="495300" y="47291625"/>
          <a:ext cx="6962775" cy="8191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Events Subsequent to the End of the Period
</a:t>
          </a:r>
          <a:r>
            <a:rPr lang="en-US" cap="none" sz="1000" b="0" i="0" u="none" baseline="0">
              <a:latin typeface="Arial"/>
              <a:ea typeface="Arial"/>
              <a:cs typeface="Arial"/>
            </a:rPr>
            <a:t>No material event has arisen in the interval between the end of the current quarter and the date of this release to affect substantially the results of the Group and Company as at 13 May 2009, the latest practicable date which is not earlier than 7 days from the date of issue of this quarterly report.</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296</xdr:row>
      <xdr:rowOff>9525</xdr:rowOff>
    </xdr:from>
    <xdr:to>
      <xdr:col>12</xdr:col>
      <xdr:colOff>19050</xdr:colOff>
      <xdr:row>298</xdr:row>
      <xdr:rowOff>104775</xdr:rowOff>
    </xdr:to>
    <xdr:sp>
      <xdr:nvSpPr>
        <xdr:cNvPr id="20" name="Rectangle 26"/>
        <xdr:cNvSpPr>
          <a:spLocks/>
        </xdr:cNvSpPr>
      </xdr:nvSpPr>
      <xdr:spPr>
        <a:xfrm>
          <a:off x="495300" y="48263175"/>
          <a:ext cx="6962775" cy="4191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the Composition of the Group
</a:t>
          </a:r>
          <a:r>
            <a:rPr lang="en-US" cap="none" sz="1000" b="0" i="0" u="none" baseline="0">
              <a:latin typeface="Arial"/>
              <a:ea typeface="Arial"/>
              <a:cs typeface="Arial"/>
            </a:rPr>
            <a:t>There were no changes to the composition of the Group since the last quarter.</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300</xdr:row>
      <xdr:rowOff>9525</xdr:rowOff>
    </xdr:from>
    <xdr:to>
      <xdr:col>12</xdr:col>
      <xdr:colOff>19050</xdr:colOff>
      <xdr:row>304</xdr:row>
      <xdr:rowOff>66675</xdr:rowOff>
    </xdr:to>
    <xdr:sp>
      <xdr:nvSpPr>
        <xdr:cNvPr id="21" name="Rectangle 27"/>
        <xdr:cNvSpPr>
          <a:spLocks/>
        </xdr:cNvSpPr>
      </xdr:nvSpPr>
      <xdr:spPr>
        <a:xfrm>
          <a:off x="495300" y="48910875"/>
          <a:ext cx="6962775" cy="7048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Commitments and Contingent Liabilities
</a:t>
          </a:r>
          <a:r>
            <a:rPr lang="en-US" cap="none" sz="1000" b="0" i="0" u="none" baseline="0">
              <a:latin typeface="Arial"/>
              <a:ea typeface="Arial"/>
              <a:cs typeface="Arial"/>
            </a:rPr>
            <a:t>The Group has entered into a number of agreements in the course of business.  Details of the commitments and contingent liabilities as at 13 May 2009 (latest practicable date which is not earlier than 7 days from the date of issue of this interim report) are as follows:-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327</xdr:row>
      <xdr:rowOff>9525</xdr:rowOff>
    </xdr:from>
    <xdr:to>
      <xdr:col>12</xdr:col>
      <xdr:colOff>19050</xdr:colOff>
      <xdr:row>339</xdr:row>
      <xdr:rowOff>66675</xdr:rowOff>
    </xdr:to>
    <xdr:sp>
      <xdr:nvSpPr>
        <xdr:cNvPr id="22" name="Rectangle 28"/>
        <xdr:cNvSpPr>
          <a:spLocks/>
        </xdr:cNvSpPr>
      </xdr:nvSpPr>
      <xdr:spPr>
        <a:xfrm>
          <a:off x="495300" y="53320950"/>
          <a:ext cx="6962775" cy="20002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Review of the Performance
</a:t>
          </a:r>
          <a:r>
            <a:rPr lang="en-US" cap="none" sz="1000" b="0" i="0" u="none" baseline="0">
              <a:latin typeface="Arial"/>
              <a:ea typeface="Arial"/>
              <a:cs typeface="Arial"/>
            </a:rPr>
            <a:t>The turnover for the Group declined to RM24.02 million for the first quarter from RM34.53 million for the corresponding period last year. The turnover for the Thai operation suffered a decline of more than 55% while the Malaysian operation was lower by 10%. The Thai operation was severely impacted by a substantial drop in domestic as well as export demand. The Indian operation too suffered a declined albeit a much smaller quantum. Despite this severe economic backdrop, the Group managed to remain profitable but with a much lower profit before tax of RM0.81 million compared with RM2.00 million for the corresponding period previously. The effort of cost cutting and control coupled with re-engineering of our processes had helped us stay afloat this period.  However, we anticipate a much tougher periods to come and hence, more efforts are being made.  Ultimately, the whole industry may evolve very differently from what we had known and we are preparing to meet these challenges.  At the Company level, an allowance of RM0.25 million was made in respect of diminution in value of the Company’s investment in CSE Multimedia Technologies Sdn. Bhd. (“CMT”). The associated company in China had only contributed a share of profit of RM0.07 million compared to RM0.17 million previously.</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341</xdr:row>
      <xdr:rowOff>9525</xdr:rowOff>
    </xdr:from>
    <xdr:to>
      <xdr:col>12</xdr:col>
      <xdr:colOff>19050</xdr:colOff>
      <xdr:row>348</xdr:row>
      <xdr:rowOff>133350</xdr:rowOff>
    </xdr:to>
    <xdr:sp>
      <xdr:nvSpPr>
        <xdr:cNvPr id="23" name="Rectangle 29"/>
        <xdr:cNvSpPr>
          <a:spLocks/>
        </xdr:cNvSpPr>
      </xdr:nvSpPr>
      <xdr:spPr>
        <a:xfrm>
          <a:off x="495300" y="55587900"/>
          <a:ext cx="6962775" cy="12573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Comments on Any Material Change in the Profit Before Taxation for the Quarter Reported on as Compared with the Immediate Preceding Quarter.
</a:t>
          </a:r>
          <a:r>
            <a:rPr lang="en-US" cap="none" sz="1000" b="0" i="0" u="none" baseline="0">
              <a:latin typeface="Arial"/>
              <a:ea typeface="Arial"/>
              <a:cs typeface="Arial"/>
            </a:rPr>
            <a:t>The global production of motor vehicles continued to decline during the first quarter amid the deepening global financial and economic crisis. This crisis continued to impact on the Group’s operations with the combined turnover declining to RM24.02 million from RM31.15 million and profit before tax declining to RM0.81 million from RM1.21 million achieved in the preceding quarter. The share of profit from the associated company in China also declined to RM0.07 million compared with RM0.20 million in the preceding quarter.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350</xdr:row>
      <xdr:rowOff>9525</xdr:rowOff>
    </xdr:from>
    <xdr:to>
      <xdr:col>12</xdr:col>
      <xdr:colOff>19050</xdr:colOff>
      <xdr:row>359</xdr:row>
      <xdr:rowOff>9525</xdr:rowOff>
    </xdr:to>
    <xdr:sp>
      <xdr:nvSpPr>
        <xdr:cNvPr id="24" name="Rectangle 30"/>
        <xdr:cNvSpPr>
          <a:spLocks/>
        </xdr:cNvSpPr>
      </xdr:nvSpPr>
      <xdr:spPr>
        <a:xfrm>
          <a:off x="495300" y="57045225"/>
          <a:ext cx="6962775" cy="14573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Prospects for the Current Financial Year 2009
</a:t>
          </a:r>
          <a:r>
            <a:rPr lang="en-US" cap="none" sz="1000" b="0" i="0" u="none" baseline="0">
              <a:latin typeface="Arial"/>
              <a:ea typeface="Arial"/>
              <a:cs typeface="Arial"/>
            </a:rPr>
            <a:t>This global crisis had severely impacted the automotive industry and our regional operations were not spared. The Thai operation was particularly affected as it served both the Thai domestic production as well as exports to Europe. The industry on the whole is showing signs of bottoming out as inventory is reduced and production is restarted. However, any real recovery will depend on the recovery of the global economy and this may be a long way ahead. In the meantime as with any crisis, operating conditions have become more challenging and tougher with each crisis. Notwithstanding this situation, the Group will continue to focus on its core competencies and hope that the various economic stimulus packages put in by the governments work through the respective economies.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360</xdr:row>
      <xdr:rowOff>9525</xdr:rowOff>
    </xdr:from>
    <xdr:to>
      <xdr:col>12</xdr:col>
      <xdr:colOff>19050</xdr:colOff>
      <xdr:row>363</xdr:row>
      <xdr:rowOff>47625</xdr:rowOff>
    </xdr:to>
    <xdr:sp>
      <xdr:nvSpPr>
        <xdr:cNvPr id="25" name="Rectangle 31"/>
        <xdr:cNvSpPr>
          <a:spLocks/>
        </xdr:cNvSpPr>
      </xdr:nvSpPr>
      <xdr:spPr>
        <a:xfrm>
          <a:off x="495300" y="58664475"/>
          <a:ext cx="6962775"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Notes for Variance of Actual Profit from Forecast Profit
</a:t>
          </a:r>
          <a:r>
            <a:rPr lang="en-US" cap="none" sz="1000" b="0" i="0" u="none" baseline="0">
              <a:latin typeface="Arial"/>
              <a:ea typeface="Arial"/>
              <a:cs typeface="Arial"/>
            </a:rPr>
            <a:t>There were no profits forecast or profit guarantee issued during the financial period to-date.</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364</xdr:row>
      <xdr:rowOff>9525</xdr:rowOff>
    </xdr:from>
    <xdr:to>
      <xdr:col>12</xdr:col>
      <xdr:colOff>19050</xdr:colOff>
      <xdr:row>366</xdr:row>
      <xdr:rowOff>95250</xdr:rowOff>
    </xdr:to>
    <xdr:sp>
      <xdr:nvSpPr>
        <xdr:cNvPr id="26" name="Rectangle 32"/>
        <xdr:cNvSpPr>
          <a:spLocks/>
        </xdr:cNvSpPr>
      </xdr:nvSpPr>
      <xdr:spPr>
        <a:xfrm>
          <a:off x="495300" y="59312175"/>
          <a:ext cx="6962775" cy="4095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Taxation 
</a:t>
          </a:r>
          <a:r>
            <a:rPr lang="en-US" cap="none" sz="1000" b="0" i="0" u="none" baseline="0">
              <a:latin typeface="Arial"/>
              <a:ea typeface="Arial"/>
              <a:cs typeface="Arial"/>
            </a:rPr>
            <a:t>Taxation comprised the following:-</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380</xdr:row>
      <xdr:rowOff>9525</xdr:rowOff>
    </xdr:from>
    <xdr:to>
      <xdr:col>12</xdr:col>
      <xdr:colOff>19050</xdr:colOff>
      <xdr:row>390</xdr:row>
      <xdr:rowOff>38100</xdr:rowOff>
    </xdr:to>
    <xdr:sp>
      <xdr:nvSpPr>
        <xdr:cNvPr id="27" name="Rectangle 33"/>
        <xdr:cNvSpPr>
          <a:spLocks/>
        </xdr:cNvSpPr>
      </xdr:nvSpPr>
      <xdr:spPr>
        <a:xfrm>
          <a:off x="495300" y="61922025"/>
          <a:ext cx="6962775" cy="1647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effective tax rate of the Group after the transfer from deferred taxation account is lower than the statutory tax rate due to availability of reinvestment allowances.  A local subsidiary, Sunchirin Corporation Sdn Bhd, had obtained the Operational Headquarters status with a 10 years tax waiver effective from 1 January 2006.  The first 7 years tax exempt promotion privilege granted by the Board of Investment (“BOI”), Thailand to our Thai subsidiary on 5 June 2000 had expired on 4 June 2007.  Provision for corporate tax of 30% was made for this project.  The Thai subsidiary had obtained another 7 years tax exempt promotion privileges for its second qualifying project effective from 23 June 2004 until 22 June 2011 and also another 7 years tax exempt promotion privileges for its third qualifying project effective from 7 January 2008 to 6 January 2014.  The Withholding tax of 15% was paid in Thailand in respect of interest and royalty income arising from the loans and technical assistance extended to the Thai subsidiary.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391</xdr:row>
      <xdr:rowOff>9525</xdr:rowOff>
    </xdr:from>
    <xdr:to>
      <xdr:col>12</xdr:col>
      <xdr:colOff>19050</xdr:colOff>
      <xdr:row>393</xdr:row>
      <xdr:rowOff>95250</xdr:rowOff>
    </xdr:to>
    <xdr:sp>
      <xdr:nvSpPr>
        <xdr:cNvPr id="28" name="Rectangle 34"/>
        <xdr:cNvSpPr>
          <a:spLocks/>
        </xdr:cNvSpPr>
      </xdr:nvSpPr>
      <xdr:spPr>
        <a:xfrm>
          <a:off x="495300" y="63703200"/>
          <a:ext cx="6962775" cy="4095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Profits/(losses) on Sale of Unquoted Investment and/or Properties
</a:t>
          </a:r>
          <a:r>
            <a:rPr lang="en-US" cap="none" sz="1000" b="0" i="0" u="none" baseline="0">
              <a:latin typeface="Arial"/>
              <a:ea typeface="Arial"/>
              <a:cs typeface="Arial"/>
            </a:rPr>
            <a:t>There were no sales of investment and/or properties for the quarter ended 31 March 2009.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395</xdr:row>
      <xdr:rowOff>9525</xdr:rowOff>
    </xdr:from>
    <xdr:to>
      <xdr:col>12</xdr:col>
      <xdr:colOff>19050</xdr:colOff>
      <xdr:row>398</xdr:row>
      <xdr:rowOff>123825</xdr:rowOff>
    </xdr:to>
    <xdr:sp>
      <xdr:nvSpPr>
        <xdr:cNvPr id="29" name="Rectangle 35"/>
        <xdr:cNvSpPr>
          <a:spLocks/>
        </xdr:cNvSpPr>
      </xdr:nvSpPr>
      <xdr:spPr>
        <a:xfrm>
          <a:off x="495300" y="64350900"/>
          <a:ext cx="6962775" cy="6000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Quoted Investments
</a:t>
          </a:r>
          <a:r>
            <a:rPr lang="en-US" cap="none" sz="1000" b="0" i="0" u="none" baseline="0">
              <a:latin typeface="Arial"/>
              <a:ea typeface="Arial"/>
              <a:cs typeface="Arial"/>
            </a:rPr>
            <a:t>    (a)  There were no purchases or sales of quoted securities for the current quarter and financial year-to-date.
    (b)  There were no investments in quoted shares for the current quarter and financial year-to-date.</a:t>
          </a:r>
          <a:r>
            <a:rPr lang="en-US" cap="none" sz="1000" b="1" i="0" u="none" baseline="0">
              <a:latin typeface="Arial"/>
              <a:ea typeface="Arial"/>
              <a:cs typeface="Arial"/>
            </a:rPr>
            <a:t>
`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400</xdr:row>
      <xdr:rowOff>9525</xdr:rowOff>
    </xdr:from>
    <xdr:to>
      <xdr:col>12</xdr:col>
      <xdr:colOff>19050</xdr:colOff>
      <xdr:row>404</xdr:row>
      <xdr:rowOff>114300</xdr:rowOff>
    </xdr:to>
    <xdr:sp>
      <xdr:nvSpPr>
        <xdr:cNvPr id="30" name="Rectangle 36"/>
        <xdr:cNvSpPr>
          <a:spLocks/>
        </xdr:cNvSpPr>
      </xdr:nvSpPr>
      <xdr:spPr>
        <a:xfrm>
          <a:off x="495300" y="65160525"/>
          <a:ext cx="6962775" cy="7524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Status of Corporate Proposals 
</a:t>
          </a:r>
          <a:r>
            <a:rPr lang="en-US" cap="none" sz="1000" b="0" i="0" u="none" baseline="0">
              <a:latin typeface="Arial"/>
              <a:ea typeface="Arial"/>
              <a:cs typeface="Arial"/>
            </a:rPr>
            <a:t>There were no corporate proposals announced as at 13 May 2009 (latest practicable date which is not earlier than 7 days from the date of issue of this interim report) other than the proposed share buy-back scheme approved by shareholders in the Twenty-Second Annual General Meeting of the Company.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406</xdr:row>
      <xdr:rowOff>9525</xdr:rowOff>
    </xdr:from>
    <xdr:to>
      <xdr:col>12</xdr:col>
      <xdr:colOff>19050</xdr:colOff>
      <xdr:row>408</xdr:row>
      <xdr:rowOff>104775</xdr:rowOff>
    </xdr:to>
    <xdr:sp>
      <xdr:nvSpPr>
        <xdr:cNvPr id="31" name="Rectangle 37"/>
        <xdr:cNvSpPr>
          <a:spLocks/>
        </xdr:cNvSpPr>
      </xdr:nvSpPr>
      <xdr:spPr>
        <a:xfrm>
          <a:off x="495300" y="66132075"/>
          <a:ext cx="6962775" cy="4191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Group Borrowings 
</a:t>
          </a:r>
          <a:r>
            <a:rPr lang="en-US" cap="none" sz="1000" b="0" i="0" u="none" baseline="0">
              <a:latin typeface="Arial"/>
              <a:ea typeface="Arial"/>
              <a:cs typeface="Arial"/>
            </a:rPr>
            <a:t>Total borrowings as at 31 March 2009 were as follows:-</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431</xdr:row>
      <xdr:rowOff>9525</xdr:rowOff>
    </xdr:from>
    <xdr:to>
      <xdr:col>12</xdr:col>
      <xdr:colOff>19050</xdr:colOff>
      <xdr:row>444</xdr:row>
      <xdr:rowOff>152400</xdr:rowOff>
    </xdr:to>
    <xdr:sp>
      <xdr:nvSpPr>
        <xdr:cNvPr id="32" name="Rectangle 40"/>
        <xdr:cNvSpPr>
          <a:spLocks/>
        </xdr:cNvSpPr>
      </xdr:nvSpPr>
      <xdr:spPr>
        <a:xfrm>
          <a:off x="495300" y="70218300"/>
          <a:ext cx="6962775" cy="22479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Financial Instruments with Off Balance Sheet Risk
</a:t>
          </a:r>
          <a:r>
            <a:rPr lang="en-US" cap="none" sz="1000" b="0" i="0" u="none" baseline="0">
              <a:latin typeface="Arial"/>
              <a:ea typeface="Arial"/>
              <a:cs typeface="Arial"/>
            </a:rPr>
            <a:t>The Group enters into short-term foreign exchange contracts to hedge its exposure to currency fluctuations affecting certain foreign currency denominated trade payables and receivables.  The Financial instruments are viewed as risk management tools by the Group and are not used for trading or speculative purposes.  
There is no outstanding financial instrument with off balance sheet risk as at 13 May 2009, the latest practicable date which is not earlier than 7 days from the date of issue of this interim report. 
There are no cash requirements on these contracts and the Group only uses forward foreign currency contracts as a hedging instrument on a certain portion of the Group’s purchases from foreign exchange rate movement.
All foreign currency translation gain and losses are measured for the interim financial reporting by the same principle as at financial year ended 31 December 2008.</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446</xdr:row>
      <xdr:rowOff>9525</xdr:rowOff>
    </xdr:from>
    <xdr:to>
      <xdr:col>12</xdr:col>
      <xdr:colOff>19050</xdr:colOff>
      <xdr:row>454</xdr:row>
      <xdr:rowOff>152400</xdr:rowOff>
    </xdr:to>
    <xdr:sp>
      <xdr:nvSpPr>
        <xdr:cNvPr id="33" name="Rectangle 42"/>
        <xdr:cNvSpPr>
          <a:spLocks/>
        </xdr:cNvSpPr>
      </xdr:nvSpPr>
      <xdr:spPr>
        <a:xfrm>
          <a:off x="495300" y="72647175"/>
          <a:ext cx="6962775" cy="14382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Litigation
</a:t>
          </a:r>
          <a:r>
            <a:rPr lang="en-US" cap="none" sz="1000" b="0" i="0" u="none" baseline="0">
              <a:latin typeface="Arial"/>
              <a:ea typeface="Arial"/>
              <a:cs typeface="Arial"/>
            </a:rPr>
            <a:t>Saved as disclosed below, there was no material litigation as at 13 May 2009, the latest practicable date which is not earlier than 7 days from the date of issue of this interim report:-
The Company had previously reported that it had  on 26 October, 2007, appealed against the compensation sum offered for the compulsory land acquisition of EMR7697, Lot 1290 Mukim of Klang, District of Klang, Selangor Darul Ehsan.  Following to the fourth postponement on 30 March 2009, the High Court of Shah Alam had again fixed the mentioning to 19 June 2009 in relation to the said compulsory acquisition.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456</xdr:row>
      <xdr:rowOff>9525</xdr:rowOff>
    </xdr:from>
    <xdr:to>
      <xdr:col>12</xdr:col>
      <xdr:colOff>19050</xdr:colOff>
      <xdr:row>461</xdr:row>
      <xdr:rowOff>104775</xdr:rowOff>
    </xdr:to>
    <xdr:sp>
      <xdr:nvSpPr>
        <xdr:cNvPr id="34" name="Rectangle 44"/>
        <xdr:cNvSpPr>
          <a:spLocks/>
        </xdr:cNvSpPr>
      </xdr:nvSpPr>
      <xdr:spPr>
        <a:xfrm>
          <a:off x="495300" y="74266425"/>
          <a:ext cx="6962775" cy="904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Dividends
</a:t>
          </a:r>
          <a:r>
            <a:rPr lang="en-US" cap="none" sz="1000" b="0" i="0" u="none" baseline="0">
              <a:latin typeface="Arial"/>
              <a:ea typeface="Arial"/>
              <a:cs typeface="Arial"/>
            </a:rPr>
            <a:t>The dividend declared and approved during the current financial year-to-date in respect of the financial year ended 31 December 2008 is the first and final dividend of 5.0 sen tax exempt (year ended 31 December 2007: (i) 5.0 sen comprising 3.0 sen less tax at 26% and 2.0 sen tax exempt; and (ii) a special dividend of 2.0 sen tax exempt, declared on 14 May 2008 and paid on 12 August 2008) per ordinary share.  This dividend is payable on 18 August 2009.</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19050</xdr:colOff>
      <xdr:row>462</xdr:row>
      <xdr:rowOff>0</xdr:rowOff>
    </xdr:from>
    <xdr:to>
      <xdr:col>12</xdr:col>
      <xdr:colOff>19050</xdr:colOff>
      <xdr:row>462</xdr:row>
      <xdr:rowOff>0</xdr:rowOff>
    </xdr:to>
    <xdr:sp>
      <xdr:nvSpPr>
        <xdr:cNvPr id="35" name="Rectangle 45"/>
        <xdr:cNvSpPr>
          <a:spLocks/>
        </xdr:cNvSpPr>
      </xdr:nvSpPr>
      <xdr:spPr>
        <a:xfrm>
          <a:off x="885825" y="752284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first and final dividend of 5.0 sen (2007: 5.0 sen less income tax at 27%, paid on 13 August 2007) per ordinary share of which 3.0 sen will be net of income tax at 26% and another 2.0 sen will be tax exempted; and</a:t>
          </a:r>
          <a:r>
            <a:rPr lang="en-US" cap="none" sz="1000" b="1" i="0" u="none" baseline="0">
              <a:latin typeface="Arial"/>
              <a:ea typeface="Arial"/>
              <a:cs typeface="Arial"/>
            </a:rPr>
            <a:t>
</a:t>
          </a:r>
          <a:r>
            <a:rPr lang="en-US" cap="none" sz="1000" b="0" i="0" u="none" baseline="0">
              <a:latin typeface="Arial"/>
              <a:ea typeface="Arial"/>
              <a:cs typeface="Arial"/>
            </a:rPr>
            <a:t>the special tax exempt dividend of 2.0 sen.</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269</xdr:row>
      <xdr:rowOff>0</xdr:rowOff>
    </xdr:from>
    <xdr:to>
      <xdr:col>10</xdr:col>
      <xdr:colOff>9525</xdr:colOff>
      <xdr:row>269</xdr:row>
      <xdr:rowOff>0</xdr:rowOff>
    </xdr:to>
    <xdr:sp>
      <xdr:nvSpPr>
        <xdr:cNvPr id="36" name="Rectangle 46"/>
        <xdr:cNvSpPr>
          <a:spLocks/>
        </xdr:cNvSpPr>
      </xdr:nvSpPr>
      <xdr:spPr>
        <a:xfrm>
          <a:off x="495300" y="43862625"/>
          <a:ext cx="5238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First and final dividend of 5.0 sen (2007: 5.0 sen less income tax at 27%, paid on 13 August 2007) per ordinary share of which 3.0 sen was net of income tax at 26% and another 2.0 sen  tax exempt; and a special tax exempt dividend of 2.0 sen paid on 12 August 2008 for the financial year ended 31 December 2007.</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462</xdr:row>
      <xdr:rowOff>9525</xdr:rowOff>
    </xdr:from>
    <xdr:to>
      <xdr:col>12</xdr:col>
      <xdr:colOff>19050</xdr:colOff>
      <xdr:row>465</xdr:row>
      <xdr:rowOff>47625</xdr:rowOff>
    </xdr:to>
    <xdr:sp>
      <xdr:nvSpPr>
        <xdr:cNvPr id="37" name="Rectangle 47"/>
        <xdr:cNvSpPr>
          <a:spLocks/>
        </xdr:cNvSpPr>
      </xdr:nvSpPr>
      <xdr:spPr>
        <a:xfrm>
          <a:off x="495300" y="75237975"/>
          <a:ext cx="69627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is now recommending an interim dividend of 2.0 sen tax exempt per ordinary share in respect of the financial year ending 31 December 2009.  This dividend is also payable on 18 August 2009.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O494"/>
  <sheetViews>
    <sheetView tabSelected="1" view="pageBreakPreview" zoomScaleSheetLayoutView="100" workbookViewId="0" topLeftCell="B304">
      <selection activeCell="O356" sqref="O356"/>
    </sheetView>
  </sheetViews>
  <sheetFormatPr defaultColWidth="9.140625" defaultRowHeight="12.75"/>
  <cols>
    <col min="1" max="1" width="1.57421875" style="0" customWidth="1"/>
    <col min="2" max="2" width="5.8515625" style="0" customWidth="1"/>
    <col min="3" max="3" width="5.57421875" style="0" customWidth="1"/>
    <col min="4" max="4" width="5.421875" style="0" customWidth="1"/>
    <col min="5" max="5" width="7.57421875" style="0" customWidth="1"/>
    <col min="6" max="6" width="9.57421875" style="0" customWidth="1"/>
    <col min="7" max="7" width="12.421875" style="0" customWidth="1"/>
    <col min="8" max="8" width="12.140625" style="0" customWidth="1"/>
    <col min="9" max="12" width="12.8515625" style="0" customWidth="1"/>
    <col min="13" max="13" width="1.8515625" style="0" customWidth="1"/>
    <col min="14" max="14" width="10.7109375" style="0" customWidth="1"/>
    <col min="15" max="15" width="9.140625" style="78" customWidth="1"/>
  </cols>
  <sheetData>
    <row r="1" ht="14.25" customHeight="1"/>
    <row r="2" ht="11.25" customHeight="1">
      <c r="B2" s="1"/>
    </row>
    <row r="3" ht="18.75">
      <c r="E3" s="16" t="s">
        <v>76</v>
      </c>
    </row>
    <row r="6" ht="15">
      <c r="B6" s="1" t="s">
        <v>235</v>
      </c>
    </row>
    <row r="7" ht="12.75">
      <c r="B7" s="2" t="s">
        <v>0</v>
      </c>
    </row>
    <row r="8" ht="12.75">
      <c r="B8" s="2"/>
    </row>
    <row r="9" ht="12.75">
      <c r="B9" s="2"/>
    </row>
    <row r="10" spans="2:13" ht="15">
      <c r="B10" s="8" t="s">
        <v>1</v>
      </c>
      <c r="C10" s="9"/>
      <c r="D10" s="9"/>
      <c r="E10" s="9"/>
      <c r="F10" s="9"/>
      <c r="G10" s="9"/>
      <c r="H10" s="9"/>
      <c r="I10" s="9"/>
      <c r="J10" s="9"/>
      <c r="K10" s="9"/>
      <c r="L10" s="9"/>
      <c r="M10" s="9"/>
    </row>
    <row r="11" spans="2:13" ht="12.75">
      <c r="B11" s="10"/>
      <c r="C11" s="9"/>
      <c r="D11" s="9"/>
      <c r="E11" s="9"/>
      <c r="F11" s="9"/>
      <c r="G11" s="9"/>
      <c r="H11" s="9"/>
      <c r="I11" s="9"/>
      <c r="J11" s="9"/>
      <c r="K11" s="9"/>
      <c r="L11" s="9"/>
      <c r="M11" s="9"/>
    </row>
    <row r="12" spans="2:13" ht="12.75">
      <c r="B12" s="11" t="s">
        <v>2</v>
      </c>
      <c r="C12" s="9"/>
      <c r="D12" s="9"/>
      <c r="E12" s="9"/>
      <c r="F12" s="9"/>
      <c r="G12" s="9"/>
      <c r="H12" s="9"/>
      <c r="I12" s="9"/>
      <c r="J12" s="9"/>
      <c r="K12" s="9"/>
      <c r="L12" s="9"/>
      <c r="M12" s="9"/>
    </row>
    <row r="13" spans="2:13" ht="12.75">
      <c r="B13" s="2"/>
      <c r="C13" s="9"/>
      <c r="D13" s="9"/>
      <c r="E13" s="9"/>
      <c r="F13" s="9"/>
      <c r="G13" s="9"/>
      <c r="H13" s="9"/>
      <c r="I13" s="9"/>
      <c r="J13" s="9"/>
      <c r="K13" s="9"/>
      <c r="L13" s="9"/>
      <c r="M13" s="9"/>
    </row>
    <row r="14" spans="2:13" ht="12.75">
      <c r="B14" s="9"/>
      <c r="C14" s="9"/>
      <c r="D14" s="9"/>
      <c r="E14" s="9"/>
      <c r="F14" s="9"/>
      <c r="H14" s="9"/>
      <c r="I14" s="134" t="s">
        <v>3</v>
      </c>
      <c r="J14" s="134"/>
      <c r="K14" s="134" t="s">
        <v>4</v>
      </c>
      <c r="L14" s="134"/>
      <c r="M14" s="9"/>
    </row>
    <row r="15" spans="2:13" ht="12.75">
      <c r="B15" s="9"/>
      <c r="C15" s="9"/>
      <c r="D15" s="9"/>
      <c r="E15" s="9"/>
      <c r="F15" s="9"/>
      <c r="H15" s="9"/>
      <c r="I15" s="120"/>
      <c r="J15" s="120"/>
      <c r="K15" s="120"/>
      <c r="L15" s="120"/>
      <c r="M15" s="9"/>
    </row>
    <row r="16" spans="2:13" ht="12.75">
      <c r="B16" s="9"/>
      <c r="C16" s="9"/>
      <c r="D16" s="9"/>
      <c r="E16" s="9"/>
      <c r="F16" s="9"/>
      <c r="H16" s="9"/>
      <c r="I16" s="17" t="s">
        <v>5</v>
      </c>
      <c r="J16" s="17" t="s">
        <v>6</v>
      </c>
      <c r="K16" s="17" t="s">
        <v>236</v>
      </c>
      <c r="L16" s="17" t="str">
        <f>K16</f>
        <v>3 months</v>
      </c>
      <c r="M16" s="9"/>
    </row>
    <row r="17" spans="8:15" s="9" customFormat="1" ht="12.75">
      <c r="H17" s="71"/>
      <c r="I17" s="17" t="s">
        <v>7</v>
      </c>
      <c r="J17" s="17" t="s">
        <v>7</v>
      </c>
      <c r="K17" s="17" t="s">
        <v>8</v>
      </c>
      <c r="L17" s="17" t="s">
        <v>9</v>
      </c>
      <c r="O17" s="77"/>
    </row>
    <row r="18" spans="8:41" s="9" customFormat="1" ht="12.75">
      <c r="H18" s="71"/>
      <c r="I18" s="17" t="s">
        <v>10</v>
      </c>
      <c r="J18" s="17" t="s">
        <v>10</v>
      </c>
      <c r="K18" s="17" t="s">
        <v>11</v>
      </c>
      <c r="L18" s="17" t="s">
        <v>11</v>
      </c>
      <c r="O18" s="77"/>
      <c r="W18" s="2"/>
      <c r="Y18" s="2"/>
      <c r="AA18" s="2"/>
      <c r="AC18" s="2"/>
      <c r="AK18" s="2"/>
      <c r="AL18" s="22"/>
      <c r="AM18" s="22"/>
      <c r="AN18" s="22"/>
      <c r="AO18" s="22"/>
    </row>
    <row r="19" spans="8:41" s="9" customFormat="1" ht="12.75">
      <c r="H19" s="20" t="s">
        <v>12</v>
      </c>
      <c r="I19" s="108">
        <v>39903</v>
      </c>
      <c r="J19" s="108">
        <v>39538</v>
      </c>
      <c r="K19" s="108">
        <f>+I19</f>
        <v>39903</v>
      </c>
      <c r="L19" s="108">
        <f>+J19</f>
        <v>39538</v>
      </c>
      <c r="O19" s="77"/>
      <c r="W19" s="2"/>
      <c r="Y19" s="2"/>
      <c r="AA19" s="2"/>
      <c r="AC19" s="2"/>
      <c r="AK19" s="2"/>
      <c r="AL19" s="22"/>
      <c r="AM19" s="22"/>
      <c r="AN19" s="22"/>
      <c r="AO19" s="22"/>
    </row>
    <row r="20" spans="8:15" s="9" customFormat="1" ht="12.75">
      <c r="H20" s="71"/>
      <c r="I20" s="17" t="s">
        <v>13</v>
      </c>
      <c r="J20" s="17" t="s">
        <v>13</v>
      </c>
      <c r="K20" s="17" t="s">
        <v>13</v>
      </c>
      <c r="L20" s="17" t="s">
        <v>13</v>
      </c>
      <c r="O20" s="77"/>
    </row>
    <row r="21" spans="2:13" ht="12.75">
      <c r="B21" s="2"/>
      <c r="C21" s="9"/>
      <c r="D21" s="9"/>
      <c r="E21" s="9"/>
      <c r="F21" s="9"/>
      <c r="G21" s="9"/>
      <c r="H21" s="71"/>
      <c r="I21" s="45"/>
      <c r="J21" s="45"/>
      <c r="K21" s="45"/>
      <c r="L21" s="45"/>
      <c r="M21" s="9"/>
    </row>
    <row r="22" spans="2:13" ht="12.75">
      <c r="B22" s="2" t="s">
        <v>14</v>
      </c>
      <c r="C22" s="9"/>
      <c r="D22" s="9"/>
      <c r="E22" s="9"/>
      <c r="F22" s="9"/>
      <c r="G22" s="9"/>
      <c r="H22" s="72"/>
      <c r="I22" s="46">
        <v>24015</v>
      </c>
      <c r="J22" s="46">
        <v>34530</v>
      </c>
      <c r="K22" s="46">
        <v>24015</v>
      </c>
      <c r="L22" s="46">
        <v>34530</v>
      </c>
      <c r="M22" s="9"/>
    </row>
    <row r="23" spans="2:13" ht="12.75">
      <c r="B23" s="2" t="s">
        <v>15</v>
      </c>
      <c r="C23" s="9"/>
      <c r="D23" s="9"/>
      <c r="E23" s="9"/>
      <c r="F23" s="9"/>
      <c r="G23" s="9"/>
      <c r="H23" s="71"/>
      <c r="I23" s="45"/>
      <c r="J23" s="45"/>
      <c r="K23" s="45"/>
      <c r="L23" s="45"/>
      <c r="M23" s="9"/>
    </row>
    <row r="24" spans="2:13" ht="12.75">
      <c r="B24" s="2" t="s">
        <v>16</v>
      </c>
      <c r="C24" s="9"/>
      <c r="D24" s="9"/>
      <c r="E24" s="9"/>
      <c r="F24" s="12"/>
      <c r="G24" s="114"/>
      <c r="H24" s="113"/>
      <c r="I24" s="46">
        <v>-23427</v>
      </c>
      <c r="J24" s="45">
        <v>-32592</v>
      </c>
      <c r="K24" s="46">
        <f>-483-21334-1473-137</f>
        <v>-23427</v>
      </c>
      <c r="L24" s="45">
        <v>-32592</v>
      </c>
      <c r="M24" s="9"/>
    </row>
    <row r="25" spans="2:13" ht="12.75">
      <c r="B25" s="2"/>
      <c r="C25" s="9"/>
      <c r="D25" s="9"/>
      <c r="E25" s="9"/>
      <c r="F25" s="9"/>
      <c r="G25" s="9"/>
      <c r="H25" s="71"/>
      <c r="I25" s="45"/>
      <c r="J25" s="45"/>
      <c r="K25" s="45"/>
      <c r="L25" s="45"/>
      <c r="M25" s="9"/>
    </row>
    <row r="26" spans="2:13" ht="12.75">
      <c r="B26" s="2" t="s">
        <v>17</v>
      </c>
      <c r="C26" s="9"/>
      <c r="D26" s="9"/>
      <c r="E26" s="2"/>
      <c r="F26" s="2"/>
      <c r="G26" s="2"/>
      <c r="H26" s="20"/>
      <c r="I26" s="45">
        <f>709-517</f>
        <v>192</v>
      </c>
      <c r="J26" s="45">
        <v>-81</v>
      </c>
      <c r="K26" s="45">
        <f>709-517</f>
        <v>192</v>
      </c>
      <c r="L26" s="45">
        <v>-81</v>
      </c>
      <c r="M26" s="9"/>
    </row>
    <row r="27" spans="2:16" ht="12.75">
      <c r="B27" s="9"/>
      <c r="C27" s="9"/>
      <c r="D27" s="9"/>
      <c r="E27" s="9"/>
      <c r="F27" s="9"/>
      <c r="G27" s="9"/>
      <c r="H27" s="71"/>
      <c r="I27" s="47"/>
      <c r="J27" s="45"/>
      <c r="K27" s="45"/>
      <c r="L27" s="45"/>
      <c r="M27" s="9"/>
      <c r="P27" s="5"/>
    </row>
    <row r="28" spans="2:13" ht="12.75">
      <c r="B28" s="2" t="s">
        <v>19</v>
      </c>
      <c r="C28" s="9"/>
      <c r="D28" s="9"/>
      <c r="E28" s="12"/>
      <c r="F28" s="2"/>
      <c r="G28" s="12"/>
      <c r="H28" s="20"/>
      <c r="I28" s="48">
        <f>SUM(I21:I27)</f>
        <v>780</v>
      </c>
      <c r="J28" s="48">
        <f>SUM(J21:J27)</f>
        <v>1857</v>
      </c>
      <c r="K28" s="48">
        <f>SUM(K21:K27)</f>
        <v>780</v>
      </c>
      <c r="L28" s="48">
        <f>SUM(L21:L27)</f>
        <v>1857</v>
      </c>
      <c r="M28" s="9"/>
    </row>
    <row r="29" spans="2:13" ht="12.75">
      <c r="B29" s="2"/>
      <c r="C29" s="9"/>
      <c r="D29" s="9"/>
      <c r="E29" s="9"/>
      <c r="F29" s="9"/>
      <c r="G29" s="9"/>
      <c r="H29" s="71"/>
      <c r="I29" s="45"/>
      <c r="J29" s="45"/>
      <c r="K29" s="45"/>
      <c r="L29" s="45"/>
      <c r="M29" s="9"/>
    </row>
    <row r="30" spans="2:13" ht="12.75">
      <c r="B30" s="2" t="s">
        <v>20</v>
      </c>
      <c r="C30" s="9"/>
      <c r="D30" s="9"/>
      <c r="E30" s="2"/>
      <c r="F30" s="9"/>
      <c r="G30" s="2"/>
      <c r="H30" s="20"/>
      <c r="I30" s="46">
        <v>-42</v>
      </c>
      <c r="J30" s="46">
        <v>-28</v>
      </c>
      <c r="K30" s="46">
        <v>-42</v>
      </c>
      <c r="L30" s="46">
        <v>-28</v>
      </c>
      <c r="M30" s="9"/>
    </row>
    <row r="31" spans="2:13" ht="12.75">
      <c r="B31" s="2"/>
      <c r="C31" s="9"/>
      <c r="D31" s="9"/>
      <c r="E31" s="9"/>
      <c r="F31" s="9"/>
      <c r="G31" s="9"/>
      <c r="H31" s="71"/>
      <c r="I31" s="45"/>
      <c r="J31" s="45"/>
      <c r="K31" s="45"/>
      <c r="L31" s="45"/>
      <c r="M31" s="9"/>
    </row>
    <row r="32" spans="2:13" ht="12.75">
      <c r="B32" s="2" t="s">
        <v>21</v>
      </c>
      <c r="C32" s="9"/>
      <c r="D32" s="2"/>
      <c r="E32" s="2"/>
      <c r="F32" s="2"/>
      <c r="G32" s="9"/>
      <c r="H32" s="71"/>
      <c r="I32" s="45">
        <v>71</v>
      </c>
      <c r="J32" s="45">
        <v>172</v>
      </c>
      <c r="K32" s="45">
        <v>71</v>
      </c>
      <c r="L32" s="45">
        <v>172</v>
      </c>
      <c r="M32" s="9"/>
    </row>
    <row r="33" spans="2:14" ht="12.75">
      <c r="B33" s="9"/>
      <c r="C33" s="9"/>
      <c r="D33" s="9"/>
      <c r="E33" s="9"/>
      <c r="F33" s="9"/>
      <c r="G33" s="9"/>
      <c r="H33" s="71"/>
      <c r="I33" s="45"/>
      <c r="J33" s="45"/>
      <c r="K33" s="45"/>
      <c r="L33" s="45"/>
      <c r="M33" s="9"/>
      <c r="N33" s="5"/>
    </row>
    <row r="34" spans="2:13" ht="12.75">
      <c r="B34" s="2" t="s">
        <v>22</v>
      </c>
      <c r="C34" s="9"/>
      <c r="D34" s="9"/>
      <c r="E34" s="9"/>
      <c r="F34" s="12"/>
      <c r="G34" s="2"/>
      <c r="H34" s="72"/>
      <c r="I34" s="48">
        <f>SUM(I28:I33)</f>
        <v>809</v>
      </c>
      <c r="J34" s="48">
        <f>SUM(J28:J33)</f>
        <v>2001</v>
      </c>
      <c r="K34" s="48">
        <f>SUM(K28:K33)</f>
        <v>809</v>
      </c>
      <c r="L34" s="48">
        <f>SUM(L28:L33)</f>
        <v>2001</v>
      </c>
      <c r="M34" s="9"/>
    </row>
    <row r="35" spans="2:13" ht="12.75">
      <c r="B35" s="2"/>
      <c r="C35" s="9"/>
      <c r="D35" s="9"/>
      <c r="E35" s="9"/>
      <c r="F35" s="9"/>
      <c r="G35" s="9"/>
      <c r="H35" s="71"/>
      <c r="I35" s="45"/>
      <c r="J35" s="45"/>
      <c r="K35" s="45"/>
      <c r="L35" s="45"/>
      <c r="M35" s="9"/>
    </row>
    <row r="36" spans="2:14" ht="12.75">
      <c r="B36" s="2" t="s">
        <v>23</v>
      </c>
      <c r="C36" s="9"/>
      <c r="D36" s="9"/>
      <c r="E36" s="9"/>
      <c r="F36" s="9"/>
      <c r="G36" s="2"/>
      <c r="H36" s="20" t="s">
        <v>223</v>
      </c>
      <c r="I36" s="46">
        <v>67</v>
      </c>
      <c r="J36" s="46">
        <v>-573</v>
      </c>
      <c r="K36" s="46">
        <v>67</v>
      </c>
      <c r="L36" s="46">
        <v>-573</v>
      </c>
      <c r="M36" s="9"/>
      <c r="N36" s="105"/>
    </row>
    <row r="37" spans="2:15" ht="12.75">
      <c r="B37" s="9"/>
      <c r="C37" s="9"/>
      <c r="D37" s="9"/>
      <c r="E37" s="9"/>
      <c r="F37" s="9"/>
      <c r="G37" s="9"/>
      <c r="H37" s="71"/>
      <c r="I37" s="45"/>
      <c r="J37" s="45"/>
      <c r="K37" s="45"/>
      <c r="L37" s="45"/>
      <c r="M37" s="9"/>
      <c r="O37" s="79"/>
    </row>
    <row r="38" spans="2:13" ht="12.75">
      <c r="B38" s="2" t="s">
        <v>24</v>
      </c>
      <c r="C38" s="9"/>
      <c r="D38" s="9"/>
      <c r="E38" s="9"/>
      <c r="F38" s="12"/>
      <c r="G38" s="2"/>
      <c r="H38" s="72"/>
      <c r="I38" s="48">
        <f>SUM(I34:I37)</f>
        <v>876</v>
      </c>
      <c r="J38" s="48">
        <f>SUM(J34:J37)</f>
        <v>1428</v>
      </c>
      <c r="K38" s="48">
        <f>SUM(K34:K37)</f>
        <v>876</v>
      </c>
      <c r="L38" s="48">
        <f>SUM(L34:L37)</f>
        <v>1428</v>
      </c>
      <c r="M38" s="9"/>
    </row>
    <row r="39" spans="2:13" ht="12.75">
      <c r="B39" s="2"/>
      <c r="C39" s="9"/>
      <c r="D39" s="9"/>
      <c r="E39" s="9"/>
      <c r="F39" s="9"/>
      <c r="G39" s="9"/>
      <c r="H39" s="71"/>
      <c r="I39" s="45"/>
      <c r="J39" s="45"/>
      <c r="K39" s="45"/>
      <c r="L39" s="45"/>
      <c r="M39" s="9"/>
    </row>
    <row r="40" spans="2:14" ht="12.75">
      <c r="B40" s="2" t="s">
        <v>25</v>
      </c>
      <c r="C40" s="9"/>
      <c r="D40" s="9"/>
      <c r="E40" s="9"/>
      <c r="F40" s="9"/>
      <c r="G40" s="2"/>
      <c r="H40" s="71"/>
      <c r="I40" s="46">
        <v>0</v>
      </c>
      <c r="J40" s="46">
        <v>0</v>
      </c>
      <c r="K40" s="46">
        <v>0</v>
      </c>
      <c r="L40" s="45">
        <v>0</v>
      </c>
      <c r="M40" s="2"/>
      <c r="N40" s="4"/>
    </row>
    <row r="41" spans="2:15" ht="12.75">
      <c r="B41" s="9"/>
      <c r="C41" s="9"/>
      <c r="D41" s="9"/>
      <c r="E41" s="9"/>
      <c r="F41" s="9"/>
      <c r="G41" s="9"/>
      <c r="H41" s="71"/>
      <c r="I41" s="45"/>
      <c r="J41" s="45"/>
      <c r="K41" s="45"/>
      <c r="L41" s="45"/>
      <c r="M41" s="9"/>
      <c r="O41" s="79"/>
    </row>
    <row r="42" spans="2:13" ht="13.5" thickBot="1">
      <c r="B42" s="2" t="s">
        <v>28</v>
      </c>
      <c r="C42" s="9"/>
      <c r="D42" s="9"/>
      <c r="E42" s="13"/>
      <c r="F42" s="13"/>
      <c r="G42" s="14"/>
      <c r="H42" s="73"/>
      <c r="I42" s="50">
        <f>SUM(I38:I41)</f>
        <v>876</v>
      </c>
      <c r="J42" s="50">
        <f>SUM(J38:J41)</f>
        <v>1428</v>
      </c>
      <c r="K42" s="50">
        <f>SUM(K38:K41)</f>
        <v>876</v>
      </c>
      <c r="L42" s="50">
        <f>SUM(L38:L41)</f>
        <v>1428</v>
      </c>
      <c r="M42" s="9"/>
    </row>
    <row r="43" spans="2:13" ht="13.5" thickTop="1">
      <c r="B43" s="2"/>
      <c r="C43" s="9"/>
      <c r="D43" s="9"/>
      <c r="E43" s="9"/>
      <c r="F43" s="9"/>
      <c r="G43" s="9"/>
      <c r="H43" s="71"/>
      <c r="I43" s="45"/>
      <c r="J43" s="45"/>
      <c r="K43" s="45"/>
      <c r="L43" s="45"/>
      <c r="M43" s="9"/>
    </row>
    <row r="44" spans="2:13" ht="12.75">
      <c r="B44" s="2" t="s">
        <v>29</v>
      </c>
      <c r="C44" s="9"/>
      <c r="D44" s="9"/>
      <c r="E44" s="9"/>
      <c r="F44" s="9"/>
      <c r="G44" s="9"/>
      <c r="H44" s="71"/>
      <c r="I44" s="45"/>
      <c r="J44" s="45"/>
      <c r="K44" s="45"/>
      <c r="L44" s="45"/>
      <c r="M44" s="9"/>
    </row>
    <row r="45" spans="2:13" ht="13.5" thickBot="1">
      <c r="B45" s="9"/>
      <c r="C45" s="2" t="s">
        <v>30</v>
      </c>
      <c r="D45" s="9"/>
      <c r="E45" s="9"/>
      <c r="F45" s="14"/>
      <c r="G45" s="13"/>
      <c r="H45" s="74"/>
      <c r="I45" s="51">
        <f>I42</f>
        <v>876</v>
      </c>
      <c r="J45" s="51">
        <f>J42</f>
        <v>1428</v>
      </c>
      <c r="K45" s="51">
        <f>K42</f>
        <v>876</v>
      </c>
      <c r="L45" s="51">
        <f>L42</f>
        <v>1428</v>
      </c>
      <c r="M45" s="9"/>
    </row>
    <row r="46" spans="2:13" ht="13.5" thickTop="1">
      <c r="B46" s="2"/>
      <c r="C46" s="9"/>
      <c r="D46" s="9"/>
      <c r="E46" s="9"/>
      <c r="F46" s="9"/>
      <c r="G46" s="9"/>
      <c r="H46" s="9"/>
      <c r="I46" s="45"/>
      <c r="J46" s="45"/>
      <c r="K46" s="45"/>
      <c r="L46" s="45"/>
      <c r="M46" s="9"/>
    </row>
    <row r="47" spans="2:13" ht="12.75">
      <c r="B47" s="2"/>
      <c r="C47" s="9"/>
      <c r="D47" s="9"/>
      <c r="E47" s="9"/>
      <c r="F47" s="9"/>
      <c r="G47" s="9"/>
      <c r="H47" s="9"/>
      <c r="I47" s="45"/>
      <c r="J47" s="45"/>
      <c r="K47" s="45"/>
      <c r="L47" s="45"/>
      <c r="M47" s="9"/>
    </row>
    <row r="48" spans="2:13" ht="12.75">
      <c r="B48" s="2" t="s">
        <v>31</v>
      </c>
      <c r="C48" s="2"/>
      <c r="D48" s="9"/>
      <c r="E48" s="2"/>
      <c r="F48" s="9"/>
      <c r="G48" s="9"/>
      <c r="H48" s="9"/>
      <c r="I48" s="46" t="s">
        <v>32</v>
      </c>
      <c r="J48" s="45"/>
      <c r="K48" s="45"/>
      <c r="L48" s="45"/>
      <c r="M48" s="9"/>
    </row>
    <row r="49" spans="2:13" ht="12.75">
      <c r="B49" s="2" t="s">
        <v>33</v>
      </c>
      <c r="C49" s="9"/>
      <c r="D49" s="9"/>
      <c r="E49" s="9"/>
      <c r="F49" s="9"/>
      <c r="G49" s="9"/>
      <c r="H49" s="9"/>
      <c r="I49" s="45"/>
      <c r="J49" s="45"/>
      <c r="K49" s="45"/>
      <c r="L49" s="45"/>
      <c r="M49" s="9"/>
    </row>
    <row r="50" spans="2:13" ht="12.75">
      <c r="B50" s="9"/>
      <c r="C50" s="2" t="s">
        <v>34</v>
      </c>
      <c r="D50" s="2" t="s">
        <v>41</v>
      </c>
      <c r="E50" s="9"/>
      <c r="F50" s="9"/>
      <c r="G50" s="9"/>
      <c r="H50" s="2"/>
      <c r="I50" s="52">
        <f>I42/I51*100</f>
        <v>2.1388285274800403</v>
      </c>
      <c r="J50" s="52">
        <f>J42/J51*100</f>
        <v>3.4865834900017094</v>
      </c>
      <c r="K50" s="52">
        <f>K42/K51*100</f>
        <v>2.1388285274800403</v>
      </c>
      <c r="L50" s="52">
        <f>L42/L51*100</f>
        <v>3.4865834900017094</v>
      </c>
      <c r="M50" s="9"/>
    </row>
    <row r="51" spans="2:13" ht="12.75">
      <c r="B51" s="9"/>
      <c r="C51" s="9"/>
      <c r="D51" s="2" t="s">
        <v>35</v>
      </c>
      <c r="E51" s="12"/>
      <c r="F51" s="12"/>
      <c r="G51" s="12"/>
      <c r="H51" s="12"/>
      <c r="I51" s="49">
        <v>40957</v>
      </c>
      <c r="J51" s="49">
        <v>40957</v>
      </c>
      <c r="K51" s="66">
        <v>40957</v>
      </c>
      <c r="L51" s="49">
        <v>40957</v>
      </c>
      <c r="M51" s="9"/>
    </row>
    <row r="52" spans="2:13" ht="12.75">
      <c r="B52" s="9"/>
      <c r="C52" s="9"/>
      <c r="D52" s="2" t="s">
        <v>36</v>
      </c>
      <c r="E52" s="9"/>
      <c r="F52" s="9"/>
      <c r="G52" s="9"/>
      <c r="H52" s="9"/>
      <c r="I52" s="45"/>
      <c r="J52" s="45"/>
      <c r="K52" s="45"/>
      <c r="L52" s="45"/>
      <c r="M52" s="9"/>
    </row>
    <row r="53" spans="2:13" ht="12.75">
      <c r="B53" s="9"/>
      <c r="C53" s="9"/>
      <c r="D53" s="2"/>
      <c r="E53" s="9"/>
      <c r="F53" s="9"/>
      <c r="G53" s="9"/>
      <c r="H53" s="9"/>
      <c r="I53" s="45"/>
      <c r="J53" s="45"/>
      <c r="K53" s="45"/>
      <c r="L53" s="45"/>
      <c r="M53" s="9"/>
    </row>
    <row r="54" spans="2:13" ht="12.75">
      <c r="B54" s="9"/>
      <c r="C54" s="2" t="s">
        <v>37</v>
      </c>
      <c r="D54" s="2" t="s">
        <v>38</v>
      </c>
      <c r="E54" s="9"/>
      <c r="F54" s="2"/>
      <c r="G54" s="2"/>
      <c r="H54" s="2"/>
      <c r="I54" s="53" t="s">
        <v>219</v>
      </c>
      <c r="J54" s="53" t="s">
        <v>219</v>
      </c>
      <c r="K54" s="53" t="s">
        <v>219</v>
      </c>
      <c r="L54" s="53" t="s">
        <v>219</v>
      </c>
      <c r="M54" s="9"/>
    </row>
    <row r="55" spans="2:13" ht="12.75">
      <c r="B55" s="9"/>
      <c r="C55" s="9"/>
      <c r="D55" s="2" t="s">
        <v>35</v>
      </c>
      <c r="E55" s="2"/>
      <c r="F55" s="2"/>
      <c r="G55" s="2"/>
      <c r="H55" s="9"/>
      <c r="I55" s="54" t="s">
        <v>219</v>
      </c>
      <c r="J55" s="54" t="s">
        <v>219</v>
      </c>
      <c r="K55" s="54" t="s">
        <v>219</v>
      </c>
      <c r="L55" s="54" t="s">
        <v>219</v>
      </c>
      <c r="M55" s="9"/>
    </row>
    <row r="56" spans="2:13" ht="12.75">
      <c r="B56" s="10"/>
      <c r="C56" s="9"/>
      <c r="D56" s="2" t="s">
        <v>39</v>
      </c>
      <c r="E56" s="9"/>
      <c r="F56" s="9"/>
      <c r="G56" s="9"/>
      <c r="H56" s="9"/>
      <c r="I56" s="45"/>
      <c r="J56" s="45"/>
      <c r="K56" s="45"/>
      <c r="L56" s="45"/>
      <c r="M56" s="9"/>
    </row>
    <row r="57" spans="2:13" ht="12.75">
      <c r="B57" s="10"/>
      <c r="C57" s="9"/>
      <c r="D57" s="9"/>
      <c r="E57" s="9"/>
      <c r="F57" s="9"/>
      <c r="G57" s="9"/>
      <c r="H57" s="9"/>
      <c r="I57" s="44"/>
      <c r="J57" s="44"/>
      <c r="K57" s="44"/>
      <c r="L57" s="44"/>
      <c r="M57" s="9"/>
    </row>
    <row r="58" spans="2:13" ht="12.75">
      <c r="B58" s="2" t="s">
        <v>40</v>
      </c>
      <c r="C58" s="9"/>
      <c r="D58" s="9"/>
      <c r="E58" s="9"/>
      <c r="F58" s="9"/>
      <c r="G58" s="9"/>
      <c r="H58" s="9"/>
      <c r="I58" s="9"/>
      <c r="J58" s="9"/>
      <c r="K58" s="9"/>
      <c r="L58" s="9"/>
      <c r="M58" s="9"/>
    </row>
    <row r="59" ht="12.75">
      <c r="B59" s="7"/>
    </row>
    <row r="60" ht="12.75">
      <c r="B60" s="7"/>
    </row>
    <row r="66" spans="2:11" ht="12.75">
      <c r="B66" s="11" t="s">
        <v>42</v>
      </c>
      <c r="C66" s="9"/>
      <c r="D66" s="9"/>
      <c r="E66" s="9"/>
      <c r="F66" s="9"/>
      <c r="G66" s="9"/>
      <c r="H66" s="9"/>
      <c r="I66" s="9"/>
      <c r="J66" s="9"/>
      <c r="K66" s="9"/>
    </row>
    <row r="67" spans="2:12" ht="12.75">
      <c r="B67" s="9"/>
      <c r="C67" s="9"/>
      <c r="D67" s="9"/>
      <c r="E67" s="9"/>
      <c r="F67" s="9"/>
      <c r="G67" s="9"/>
      <c r="H67" s="9"/>
      <c r="I67" s="9"/>
      <c r="J67" s="9"/>
      <c r="K67" s="9"/>
      <c r="L67" s="120" t="s">
        <v>230</v>
      </c>
    </row>
    <row r="68" spans="2:12" ht="12.75">
      <c r="B68" s="9"/>
      <c r="C68" s="9"/>
      <c r="D68" s="9"/>
      <c r="E68" s="9"/>
      <c r="F68" s="9"/>
      <c r="G68" s="9"/>
      <c r="I68" s="17"/>
      <c r="J68" s="17" t="s">
        <v>78</v>
      </c>
      <c r="L68" s="17" t="s">
        <v>77</v>
      </c>
    </row>
    <row r="69" spans="2:12" ht="12.75">
      <c r="B69" s="9"/>
      <c r="C69" s="9"/>
      <c r="D69" s="9"/>
      <c r="F69" s="17"/>
      <c r="G69" s="17"/>
      <c r="H69" s="20"/>
      <c r="J69" s="17" t="s">
        <v>79</v>
      </c>
      <c r="L69" s="17" t="s">
        <v>43</v>
      </c>
    </row>
    <row r="70" spans="2:12" ht="12.75">
      <c r="B70" s="9"/>
      <c r="C70" s="9"/>
      <c r="D70" s="9"/>
      <c r="E70" s="9"/>
      <c r="F70" s="9"/>
      <c r="H70" s="20" t="s">
        <v>12</v>
      </c>
      <c r="J70" s="107">
        <f>I19</f>
        <v>39903</v>
      </c>
      <c r="L70" s="17" t="s">
        <v>237</v>
      </c>
    </row>
    <row r="71" spans="2:12" ht="12.75">
      <c r="B71" s="9"/>
      <c r="C71" s="9"/>
      <c r="D71" s="9"/>
      <c r="E71" s="9"/>
      <c r="F71" s="9"/>
      <c r="H71" s="71"/>
      <c r="J71" s="17" t="s">
        <v>13</v>
      </c>
      <c r="L71" s="17" t="s">
        <v>13</v>
      </c>
    </row>
    <row r="72" spans="2:12" ht="12.75">
      <c r="B72" s="9"/>
      <c r="C72" s="9"/>
      <c r="D72" s="9"/>
      <c r="E72" s="9"/>
      <c r="F72" s="9"/>
      <c r="H72" s="71"/>
      <c r="I72" s="9"/>
      <c r="J72" s="17"/>
      <c r="K72" s="9"/>
      <c r="L72" s="17"/>
    </row>
    <row r="73" spans="2:12" ht="12.75">
      <c r="B73" s="2" t="s">
        <v>44</v>
      </c>
      <c r="C73" s="9"/>
      <c r="D73" s="9"/>
      <c r="E73" s="9"/>
      <c r="F73" s="9"/>
      <c r="H73" s="71"/>
      <c r="I73" s="9"/>
      <c r="J73" s="45"/>
      <c r="K73" s="45"/>
      <c r="L73" s="45"/>
    </row>
    <row r="74" spans="2:12" ht="12.75">
      <c r="B74" s="2" t="s">
        <v>45</v>
      </c>
      <c r="C74" s="9"/>
      <c r="D74" s="9"/>
      <c r="E74" s="9"/>
      <c r="F74" s="9"/>
      <c r="H74" s="71"/>
      <c r="I74" s="9"/>
      <c r="J74" s="45"/>
      <c r="K74" s="45"/>
      <c r="L74" s="45"/>
    </row>
    <row r="75" spans="2:12" ht="12.75">
      <c r="B75" s="9"/>
      <c r="C75" s="2" t="s">
        <v>46</v>
      </c>
      <c r="D75" s="9"/>
      <c r="E75" s="2"/>
      <c r="F75" s="2"/>
      <c r="H75" s="20" t="s">
        <v>80</v>
      </c>
      <c r="I75" s="9"/>
      <c r="J75" s="45">
        <v>38071</v>
      </c>
      <c r="K75" s="46"/>
      <c r="L75" s="45">
        <v>38151</v>
      </c>
    </row>
    <row r="76" spans="2:12" ht="12.75">
      <c r="B76" s="9"/>
      <c r="C76" s="2" t="s">
        <v>47</v>
      </c>
      <c r="D76" s="9"/>
      <c r="E76" s="9"/>
      <c r="F76" s="12"/>
      <c r="H76" s="71"/>
      <c r="I76" s="9"/>
      <c r="J76" s="46">
        <v>5163</v>
      </c>
      <c r="K76" s="45"/>
      <c r="L76" s="46">
        <v>5031</v>
      </c>
    </row>
    <row r="77" spans="2:12" ht="12.75">
      <c r="B77" s="9"/>
      <c r="C77" s="2" t="s">
        <v>48</v>
      </c>
      <c r="D77" s="9"/>
      <c r="E77" s="9"/>
      <c r="F77" s="9"/>
      <c r="H77" s="20" t="s">
        <v>220</v>
      </c>
      <c r="I77" s="9"/>
      <c r="J77" s="45">
        <v>3250</v>
      </c>
      <c r="K77" s="47"/>
      <c r="L77" s="45">
        <v>3500</v>
      </c>
    </row>
    <row r="78" spans="2:15" ht="12.75">
      <c r="B78" s="9"/>
      <c r="C78" s="9"/>
      <c r="D78" s="9"/>
      <c r="E78" s="9"/>
      <c r="F78" s="9"/>
      <c r="H78" s="71"/>
      <c r="I78" s="25"/>
      <c r="J78" s="55">
        <f>SUM(J75:J77)</f>
        <v>46484</v>
      </c>
      <c r="K78" s="56"/>
      <c r="L78" s="55">
        <f>SUM(L75:L77)</f>
        <v>46682</v>
      </c>
      <c r="O78" s="80"/>
    </row>
    <row r="79" spans="2:15" ht="12.75">
      <c r="B79" s="9"/>
      <c r="C79" s="9"/>
      <c r="D79" s="9"/>
      <c r="E79" s="9"/>
      <c r="F79" s="9"/>
      <c r="H79" s="71"/>
      <c r="I79" s="59"/>
      <c r="J79" s="57"/>
      <c r="K79" s="58"/>
      <c r="L79" s="57"/>
      <c r="O79" s="80"/>
    </row>
    <row r="80" spans="2:11" ht="12.75">
      <c r="B80" s="2" t="s">
        <v>49</v>
      </c>
      <c r="C80" s="9"/>
      <c r="D80" s="9"/>
      <c r="E80" s="9"/>
      <c r="F80" s="9"/>
      <c r="H80" s="71"/>
      <c r="I80" s="9"/>
      <c r="J80" s="45"/>
      <c r="K80" s="45"/>
    </row>
    <row r="81" spans="2:13" ht="12.75">
      <c r="B81" s="9"/>
      <c r="C81" s="2" t="s">
        <v>50</v>
      </c>
      <c r="D81" s="9"/>
      <c r="E81" s="9"/>
      <c r="F81" s="9"/>
      <c r="H81" s="20" t="s">
        <v>26</v>
      </c>
      <c r="I81" s="9"/>
      <c r="J81" s="45">
        <v>15702</v>
      </c>
      <c r="K81" s="45"/>
      <c r="L81" s="45">
        <v>18315</v>
      </c>
      <c r="M81" s="6"/>
    </row>
    <row r="82" spans="2:12" ht="12.75">
      <c r="B82" s="9"/>
      <c r="C82" s="2" t="s">
        <v>51</v>
      </c>
      <c r="D82" s="9"/>
      <c r="E82" s="9"/>
      <c r="F82" s="9"/>
      <c r="H82" s="71"/>
      <c r="I82" s="9"/>
      <c r="J82" s="45">
        <v>23861</v>
      </c>
      <c r="K82" s="45"/>
      <c r="L82" s="45">
        <v>25966</v>
      </c>
    </row>
    <row r="83" spans="2:12" ht="12.75">
      <c r="B83" s="9"/>
      <c r="C83" s="2" t="s">
        <v>52</v>
      </c>
      <c r="D83" s="9"/>
      <c r="E83" s="12"/>
      <c r="F83" s="9"/>
      <c r="H83" s="71"/>
      <c r="I83" s="9"/>
      <c r="J83" s="45">
        <v>3399</v>
      </c>
      <c r="K83" s="45"/>
      <c r="L83" s="45">
        <v>3353</v>
      </c>
    </row>
    <row r="84" spans="2:12" ht="12.75">
      <c r="B84" s="9"/>
      <c r="C84" s="2" t="s">
        <v>53</v>
      </c>
      <c r="D84" s="9"/>
      <c r="E84" s="9"/>
      <c r="F84" s="9"/>
      <c r="H84" s="71"/>
      <c r="I84" s="9"/>
      <c r="J84" s="45">
        <v>468</v>
      </c>
      <c r="K84" s="45"/>
      <c r="L84" s="45">
        <v>473</v>
      </c>
    </row>
    <row r="85" spans="2:15" ht="12.75">
      <c r="B85" s="9"/>
      <c r="C85" s="2" t="s">
        <v>54</v>
      </c>
      <c r="D85" s="9"/>
      <c r="E85" s="9"/>
      <c r="F85" s="9"/>
      <c r="H85" s="71"/>
      <c r="I85" s="9"/>
      <c r="J85" s="45">
        <v>18442</v>
      </c>
      <c r="K85" s="45"/>
      <c r="L85" s="45">
        <v>21426</v>
      </c>
      <c r="O85" s="82"/>
    </row>
    <row r="86" spans="2:16" ht="12.75">
      <c r="B86" s="9"/>
      <c r="C86" s="2" t="s">
        <v>55</v>
      </c>
      <c r="D86" s="9"/>
      <c r="E86" s="9"/>
      <c r="F86" s="9"/>
      <c r="H86" s="75"/>
      <c r="I86" s="9"/>
      <c r="J86" s="45">
        <v>15867</v>
      </c>
      <c r="K86" s="47"/>
      <c r="L86" s="45">
        <v>14706</v>
      </c>
      <c r="O86" s="82"/>
      <c r="P86" s="115"/>
    </row>
    <row r="87" spans="2:15" ht="12.75">
      <c r="B87" s="9"/>
      <c r="C87" s="9"/>
      <c r="D87" s="9"/>
      <c r="E87" s="9"/>
      <c r="F87" s="9"/>
      <c r="H87" s="71"/>
      <c r="I87" s="25"/>
      <c r="J87" s="55">
        <f>SUM(J81:J86)</f>
        <v>77739</v>
      </c>
      <c r="K87" s="56"/>
      <c r="L87" s="55">
        <f>SUM(L81:L86)</f>
        <v>84239</v>
      </c>
      <c r="O87" s="80"/>
    </row>
    <row r="88" spans="2:12" ht="13.5" thickBot="1">
      <c r="B88" s="2" t="s">
        <v>56</v>
      </c>
      <c r="C88" s="9"/>
      <c r="D88" s="9"/>
      <c r="E88" s="9"/>
      <c r="F88" s="9"/>
      <c r="H88" s="71"/>
      <c r="I88" s="36"/>
      <c r="J88" s="60">
        <f>J78+J87</f>
        <v>124223</v>
      </c>
      <c r="K88" s="50"/>
      <c r="L88" s="60">
        <f>L78+L87</f>
        <v>130921</v>
      </c>
    </row>
    <row r="89" spans="2:12" ht="13.5" thickTop="1">
      <c r="B89" s="2"/>
      <c r="C89" s="9"/>
      <c r="D89" s="9"/>
      <c r="E89" s="9"/>
      <c r="F89" s="9"/>
      <c r="H89" s="71"/>
      <c r="I89" s="9"/>
      <c r="J89" s="45"/>
      <c r="K89" s="45"/>
      <c r="L89" s="45"/>
    </row>
    <row r="90" spans="2:12" ht="12.75">
      <c r="B90" s="2"/>
      <c r="C90" s="9"/>
      <c r="D90" s="9"/>
      <c r="E90" s="9"/>
      <c r="F90" s="9"/>
      <c r="H90" s="71"/>
      <c r="I90" s="9"/>
      <c r="J90" s="45"/>
      <c r="K90" s="45"/>
      <c r="L90" s="45"/>
    </row>
    <row r="91" spans="2:12" ht="12.75">
      <c r="B91" s="2" t="s">
        <v>57</v>
      </c>
      <c r="C91" s="9"/>
      <c r="D91" s="9"/>
      <c r="E91" s="9"/>
      <c r="F91" s="9"/>
      <c r="H91" s="71"/>
      <c r="I91" s="9"/>
      <c r="J91" s="45"/>
      <c r="K91" s="45"/>
      <c r="L91" s="45"/>
    </row>
    <row r="92" spans="2:12" ht="12.75">
      <c r="B92" s="2" t="s">
        <v>58</v>
      </c>
      <c r="C92" s="9"/>
      <c r="D92" s="9"/>
      <c r="E92" s="9"/>
      <c r="F92" s="9"/>
      <c r="H92" s="71"/>
      <c r="I92" s="9"/>
      <c r="J92" s="45"/>
      <c r="K92" s="45"/>
      <c r="L92" s="45"/>
    </row>
    <row r="93" spans="2:13" ht="12.75">
      <c r="B93" s="9"/>
      <c r="C93" s="2" t="s">
        <v>59</v>
      </c>
      <c r="D93" s="9"/>
      <c r="E93" s="9"/>
      <c r="F93" s="9"/>
      <c r="H93" s="20" t="s">
        <v>221</v>
      </c>
      <c r="I93" s="9"/>
      <c r="J93" s="45">
        <v>40957</v>
      </c>
      <c r="K93" s="45"/>
      <c r="L93" s="45">
        <v>40957</v>
      </c>
      <c r="M93" s="6"/>
    </row>
    <row r="94" spans="2:12" ht="12.75">
      <c r="B94" s="9"/>
      <c r="C94" s="2" t="s">
        <v>60</v>
      </c>
      <c r="D94" s="9"/>
      <c r="E94" s="9"/>
      <c r="F94" s="9"/>
      <c r="H94" s="71"/>
      <c r="I94" s="9"/>
      <c r="J94" s="45">
        <v>7162</v>
      </c>
      <c r="K94" s="45"/>
      <c r="L94" s="45">
        <v>7162</v>
      </c>
    </row>
    <row r="95" spans="2:22" ht="12.75">
      <c r="B95" s="9"/>
      <c r="C95" s="2" t="s">
        <v>61</v>
      </c>
      <c r="D95" s="9"/>
      <c r="E95" s="9"/>
      <c r="F95" s="9"/>
      <c r="H95" s="71"/>
      <c r="I95" s="9"/>
      <c r="J95" s="45">
        <v>838</v>
      </c>
      <c r="K95" s="45"/>
      <c r="L95" s="45">
        <v>838</v>
      </c>
      <c r="N95" s="4"/>
      <c r="S95" s="6"/>
      <c r="T95" s="4"/>
      <c r="V95" s="6"/>
    </row>
    <row r="96" spans="2:22" ht="12.75">
      <c r="B96" s="9"/>
      <c r="C96" s="2" t="s">
        <v>222</v>
      </c>
      <c r="D96" s="9"/>
      <c r="E96" s="9"/>
      <c r="F96" s="9"/>
      <c r="H96" s="71"/>
      <c r="I96" s="9"/>
      <c r="J96" s="45">
        <v>2743</v>
      </c>
      <c r="K96" s="45"/>
      <c r="L96" s="45">
        <v>2096</v>
      </c>
      <c r="N96" s="4"/>
      <c r="S96" s="6"/>
      <c r="T96" s="4"/>
      <c r="V96" s="6"/>
    </row>
    <row r="97" spans="2:12" ht="12.75">
      <c r="B97" s="9"/>
      <c r="C97" s="2" t="s">
        <v>62</v>
      </c>
      <c r="D97" s="9"/>
      <c r="E97" s="9"/>
      <c r="F97" s="9"/>
      <c r="H97" s="75"/>
      <c r="I97" s="9"/>
      <c r="J97" s="45">
        <v>53034</v>
      </c>
      <c r="K97" s="47"/>
      <c r="L97" s="45">
        <f>51738+420</f>
        <v>52158</v>
      </c>
    </row>
    <row r="98" spans="2:13" ht="12.75">
      <c r="B98" s="2" t="s">
        <v>63</v>
      </c>
      <c r="C98" s="9"/>
      <c r="D98" s="9"/>
      <c r="E98" s="9"/>
      <c r="F98" s="9"/>
      <c r="H98" s="71"/>
      <c r="I98" s="25"/>
      <c r="J98" s="55">
        <f>SUM(J93:J97)</f>
        <v>104734</v>
      </c>
      <c r="K98" s="55"/>
      <c r="L98" s="61">
        <f>SUM(L93:L97)</f>
        <v>103211</v>
      </c>
      <c r="M98" s="15"/>
    </row>
    <row r="99" spans="2:13" ht="12.75">
      <c r="B99" s="2"/>
      <c r="C99" s="9"/>
      <c r="D99" s="9"/>
      <c r="E99" s="9"/>
      <c r="F99" s="9"/>
      <c r="H99" s="71"/>
      <c r="I99" s="9"/>
      <c r="J99" s="45"/>
      <c r="K99" s="45"/>
      <c r="L99" s="45"/>
      <c r="M99" s="15"/>
    </row>
    <row r="100" spans="2:12" ht="12.75">
      <c r="B100" s="2" t="s">
        <v>64</v>
      </c>
      <c r="C100" s="9"/>
      <c r="D100" s="9"/>
      <c r="E100" s="9"/>
      <c r="F100" s="9"/>
      <c r="H100" s="71"/>
      <c r="I100" s="9"/>
      <c r="J100" s="45"/>
      <c r="K100" s="45"/>
      <c r="L100" s="45"/>
    </row>
    <row r="101" spans="2:15" ht="12.75">
      <c r="B101" s="9"/>
      <c r="C101" s="2" t="s">
        <v>65</v>
      </c>
      <c r="D101" s="9"/>
      <c r="E101" s="9"/>
      <c r="F101" s="9"/>
      <c r="H101" s="71"/>
      <c r="I101" s="9"/>
      <c r="J101" s="45">
        <v>105</v>
      </c>
      <c r="K101" s="45"/>
      <c r="L101" s="45">
        <v>423</v>
      </c>
      <c r="O101" s="82"/>
    </row>
    <row r="102" spans="2:15" ht="12.75">
      <c r="B102" s="9"/>
      <c r="C102" s="2" t="s">
        <v>231</v>
      </c>
      <c r="D102" s="9"/>
      <c r="E102" s="9"/>
      <c r="F102" s="9"/>
      <c r="H102" s="71"/>
      <c r="I102" s="9"/>
      <c r="J102" s="45">
        <v>1012</v>
      </c>
      <c r="K102" s="45"/>
      <c r="L102" s="45">
        <v>1016</v>
      </c>
      <c r="O102" s="82"/>
    </row>
    <row r="103" spans="2:12" ht="12.75">
      <c r="B103" s="9"/>
      <c r="C103" s="2" t="s">
        <v>66</v>
      </c>
      <c r="D103" s="9"/>
      <c r="E103" s="9"/>
      <c r="F103" s="9"/>
      <c r="H103" s="71"/>
      <c r="I103" s="9"/>
      <c r="J103" s="45">
        <v>673</v>
      </c>
      <c r="K103" s="45"/>
      <c r="L103" s="45">
        <f>747+136</f>
        <v>883</v>
      </c>
    </row>
    <row r="104" spans="2:15" ht="12.75">
      <c r="B104" s="2" t="s">
        <v>18</v>
      </c>
      <c r="C104" s="9"/>
      <c r="D104" s="9"/>
      <c r="E104" s="9"/>
      <c r="F104" s="9"/>
      <c r="H104" s="71"/>
      <c r="I104" s="25"/>
      <c r="J104" s="55">
        <f>SUM(J101:J103)</f>
        <v>1790</v>
      </c>
      <c r="K104" s="56"/>
      <c r="L104" s="55">
        <f>SUM(L101:L103)</f>
        <v>2322</v>
      </c>
      <c r="O104" s="80"/>
    </row>
    <row r="105" spans="2:15" ht="12.75">
      <c r="B105" s="2"/>
      <c r="C105" s="9"/>
      <c r="D105" s="9"/>
      <c r="E105" s="9"/>
      <c r="F105" s="9"/>
      <c r="H105" s="71"/>
      <c r="I105" s="9"/>
      <c r="J105" s="45"/>
      <c r="K105" s="47"/>
      <c r="L105" s="45"/>
      <c r="O105" s="80"/>
    </row>
    <row r="106" spans="2:12" ht="12.75">
      <c r="B106" s="2" t="s">
        <v>67</v>
      </c>
      <c r="C106" s="9"/>
      <c r="D106" s="9"/>
      <c r="E106" s="9"/>
      <c r="F106" s="9"/>
      <c r="H106" s="71"/>
      <c r="I106" s="9"/>
      <c r="J106" s="45"/>
      <c r="K106" s="45"/>
      <c r="L106" s="45"/>
    </row>
    <row r="107" spans="2:12" ht="12.75">
      <c r="B107" s="9"/>
      <c r="C107" s="2" t="s">
        <v>68</v>
      </c>
      <c r="D107" s="9"/>
      <c r="E107" s="9"/>
      <c r="F107" s="9"/>
      <c r="H107" s="71"/>
      <c r="I107" s="9"/>
      <c r="J107" s="45">
        <v>12640</v>
      </c>
      <c r="K107" s="45"/>
      <c r="L107" s="45">
        <v>19346</v>
      </c>
    </row>
    <row r="108" spans="2:12" ht="12.75">
      <c r="B108" s="9"/>
      <c r="C108" s="2" t="s">
        <v>69</v>
      </c>
      <c r="D108" s="9"/>
      <c r="E108" s="9"/>
      <c r="F108" s="9"/>
      <c r="H108" s="71"/>
      <c r="I108" s="9"/>
      <c r="J108" s="45">
        <v>3976</v>
      </c>
      <c r="K108" s="45"/>
      <c r="L108" s="45">
        <f>6236-1572</f>
        <v>4664</v>
      </c>
    </row>
    <row r="109" spans="2:12" ht="12.75">
      <c r="B109" s="9"/>
      <c r="C109" s="2" t="s">
        <v>70</v>
      </c>
      <c r="D109" s="9"/>
      <c r="E109" s="9"/>
      <c r="F109" s="2"/>
      <c r="H109" s="71"/>
      <c r="I109" s="9"/>
      <c r="J109" s="46">
        <v>197</v>
      </c>
      <c r="K109" s="45"/>
      <c r="L109" s="46">
        <v>128</v>
      </c>
    </row>
    <row r="110" spans="2:12" ht="12.75">
      <c r="B110" s="9"/>
      <c r="C110" s="2" t="s">
        <v>71</v>
      </c>
      <c r="D110" s="2"/>
      <c r="E110" s="9"/>
      <c r="F110" s="2"/>
      <c r="H110" s="20" t="s">
        <v>81</v>
      </c>
      <c r="I110" s="9"/>
      <c r="J110" s="46">
        <v>694</v>
      </c>
      <c r="K110" s="45"/>
      <c r="L110" s="46">
        <v>934</v>
      </c>
    </row>
    <row r="111" spans="2:12" ht="12.75">
      <c r="B111" s="9"/>
      <c r="C111" s="2" t="s">
        <v>72</v>
      </c>
      <c r="D111" s="9"/>
      <c r="E111" s="9"/>
      <c r="F111" s="9"/>
      <c r="H111" s="71"/>
      <c r="I111" s="9"/>
      <c r="J111" s="45">
        <v>192</v>
      </c>
      <c r="K111" s="45"/>
      <c r="L111" s="45">
        <v>316</v>
      </c>
    </row>
    <row r="112" spans="2:14" ht="12.75">
      <c r="B112" s="9"/>
      <c r="C112" s="2" t="s">
        <v>229</v>
      </c>
      <c r="D112" s="9"/>
      <c r="E112" s="9"/>
      <c r="F112" s="9"/>
      <c r="H112" s="71"/>
      <c r="I112" s="9"/>
      <c r="J112" s="46">
        <v>0</v>
      </c>
      <c r="K112" s="47"/>
      <c r="L112" s="46">
        <v>0</v>
      </c>
      <c r="N112" s="5"/>
    </row>
    <row r="113" spans="2:14" ht="12.75">
      <c r="B113" s="9"/>
      <c r="C113" s="9"/>
      <c r="D113" s="9"/>
      <c r="E113" s="9"/>
      <c r="F113" s="9"/>
      <c r="H113" s="71"/>
      <c r="I113" s="25"/>
      <c r="J113" s="55">
        <f>SUM(J107:J112)</f>
        <v>17699</v>
      </c>
      <c r="K113" s="55"/>
      <c r="L113" s="55">
        <f>SUM(L107:L112)</f>
        <v>25388</v>
      </c>
      <c r="M113" s="15"/>
      <c r="N113" s="5"/>
    </row>
    <row r="114" spans="2:12" ht="12.75">
      <c r="B114" s="2" t="s">
        <v>73</v>
      </c>
      <c r="C114" s="9"/>
      <c r="D114" s="9"/>
      <c r="E114" s="9"/>
      <c r="F114" s="9"/>
      <c r="H114" s="71"/>
      <c r="I114" s="25"/>
      <c r="J114" s="62">
        <f>J104+J113</f>
        <v>19489</v>
      </c>
      <c r="K114" s="55"/>
      <c r="L114" s="62">
        <f>L104+L113</f>
        <v>27710</v>
      </c>
    </row>
    <row r="115" spans="2:16" ht="13.5" thickBot="1">
      <c r="B115" s="2" t="s">
        <v>82</v>
      </c>
      <c r="C115" s="9"/>
      <c r="D115" s="9"/>
      <c r="E115" s="9"/>
      <c r="F115" s="14"/>
      <c r="H115" s="71"/>
      <c r="I115" s="36"/>
      <c r="J115" s="50">
        <f>J98+J114</f>
        <v>124223</v>
      </c>
      <c r="K115" s="50"/>
      <c r="L115" s="50">
        <f>L98+L114</f>
        <v>130921</v>
      </c>
      <c r="O115" s="82"/>
      <c r="P115" s="82"/>
    </row>
    <row r="116" spans="2:12" ht="13.5" thickTop="1">
      <c r="B116" s="2"/>
      <c r="C116" s="9"/>
      <c r="D116" s="9"/>
      <c r="E116" s="9"/>
      <c r="F116" s="9"/>
      <c r="H116" s="71"/>
      <c r="I116" s="9"/>
      <c r="J116" s="45"/>
      <c r="K116" s="45"/>
      <c r="L116" s="45"/>
    </row>
    <row r="117" spans="2:12" ht="12.75">
      <c r="B117" s="2"/>
      <c r="C117" s="9"/>
      <c r="D117" s="9"/>
      <c r="E117" s="9"/>
      <c r="F117" s="9"/>
      <c r="H117" s="71"/>
      <c r="I117" s="9"/>
      <c r="J117" s="45"/>
      <c r="K117" s="45"/>
      <c r="L117" s="45"/>
    </row>
    <row r="118" spans="2:12" ht="12.75">
      <c r="B118" s="2" t="s">
        <v>74</v>
      </c>
      <c r="C118" s="9"/>
      <c r="D118" s="9"/>
      <c r="E118" s="9"/>
      <c r="F118" s="9"/>
      <c r="H118" s="76"/>
      <c r="I118" s="34"/>
      <c r="J118" s="45"/>
      <c r="K118" s="45"/>
      <c r="L118" s="45"/>
    </row>
    <row r="119" spans="2:16" ht="13.5" thickBot="1">
      <c r="B119" s="2" t="s">
        <v>75</v>
      </c>
      <c r="C119" s="9"/>
      <c r="D119" s="9"/>
      <c r="E119" s="13"/>
      <c r="F119" s="9"/>
      <c r="G119" s="19"/>
      <c r="H119" s="76"/>
      <c r="I119" s="63"/>
      <c r="J119" s="64">
        <f>J98/J93</f>
        <v>2.5571697145787047</v>
      </c>
      <c r="K119" s="51"/>
      <c r="L119" s="64">
        <f>L98/L93</f>
        <v>2.519984373855507</v>
      </c>
      <c r="O119" s="82"/>
      <c r="P119" s="82"/>
    </row>
    <row r="120" spans="2:8" ht="13.5" thickTop="1">
      <c r="B120" s="3" t="s">
        <v>15</v>
      </c>
      <c r="H120" s="76"/>
    </row>
    <row r="121" ht="12.75">
      <c r="B121" s="3"/>
    </row>
    <row r="122" ht="12.75">
      <c r="B122" s="3"/>
    </row>
    <row r="123" ht="12.75">
      <c r="B123" s="3"/>
    </row>
    <row r="124" ht="12.75">
      <c r="B124" s="3"/>
    </row>
    <row r="125" ht="12.75">
      <c r="B125" s="3"/>
    </row>
    <row r="126" ht="12.75">
      <c r="B126" s="3"/>
    </row>
    <row r="130" spans="2:15" s="9" customFormat="1" ht="12.75">
      <c r="B130" s="11" t="s">
        <v>83</v>
      </c>
      <c r="O130" s="77"/>
    </row>
    <row r="131" spans="2:15" s="9" customFormat="1" ht="12.75">
      <c r="B131" s="10"/>
      <c r="O131" s="77"/>
    </row>
    <row r="132" spans="2:15" s="9" customFormat="1" ht="12.75">
      <c r="B132" s="2"/>
      <c r="O132" s="77"/>
    </row>
    <row r="133" spans="7:15" s="9" customFormat="1" ht="12.75">
      <c r="G133" s="19"/>
      <c r="H133" s="19"/>
      <c r="I133" s="20" t="s">
        <v>84</v>
      </c>
      <c r="J133" s="19"/>
      <c r="K133" s="19"/>
      <c r="L133" s="19"/>
      <c r="O133" s="77"/>
    </row>
    <row r="134" spans="7:15" s="9" customFormat="1" ht="12.75">
      <c r="G134" s="17" t="s">
        <v>15</v>
      </c>
      <c r="H134" s="19"/>
      <c r="I134" s="20" t="s">
        <v>85</v>
      </c>
      <c r="K134" s="17" t="s">
        <v>86</v>
      </c>
      <c r="L134" s="19"/>
      <c r="O134" s="77"/>
    </row>
    <row r="135" spans="7:15" s="9" customFormat="1" ht="12.75">
      <c r="G135" s="19"/>
      <c r="H135" s="19"/>
      <c r="I135" s="19"/>
      <c r="J135" s="65" t="s">
        <v>87</v>
      </c>
      <c r="L135" s="19"/>
      <c r="O135" s="77"/>
    </row>
    <row r="136" spans="7:21" s="9" customFormat="1" ht="12.75">
      <c r="G136" s="21" t="s">
        <v>88</v>
      </c>
      <c r="H136" s="21" t="s">
        <v>89</v>
      </c>
      <c r="I136" s="21" t="s">
        <v>99</v>
      </c>
      <c r="J136" s="21" t="s">
        <v>100</v>
      </c>
      <c r="K136" s="65" t="s">
        <v>103</v>
      </c>
      <c r="L136" s="21"/>
      <c r="O136" s="77"/>
      <c r="U136" s="10"/>
    </row>
    <row r="137" spans="7:21" s="9" customFormat="1" ht="12.75">
      <c r="G137" s="21" t="s">
        <v>90</v>
      </c>
      <c r="H137" s="21" t="s">
        <v>97</v>
      </c>
      <c r="I137" s="21" t="s">
        <v>98</v>
      </c>
      <c r="J137" s="21" t="s">
        <v>98</v>
      </c>
      <c r="K137" s="65" t="s">
        <v>101</v>
      </c>
      <c r="L137" s="21" t="s">
        <v>102</v>
      </c>
      <c r="O137" s="77"/>
      <c r="S137" s="10"/>
      <c r="T137" s="10"/>
      <c r="U137" s="10"/>
    </row>
    <row r="138" spans="7:15" s="9" customFormat="1" ht="12.75">
      <c r="G138" s="21" t="s">
        <v>13</v>
      </c>
      <c r="H138" s="21" t="s">
        <v>13</v>
      </c>
      <c r="I138" s="21" t="s">
        <v>13</v>
      </c>
      <c r="J138" s="21" t="s">
        <v>13</v>
      </c>
      <c r="K138" s="21" t="s">
        <v>13</v>
      </c>
      <c r="L138" s="21" t="s">
        <v>13</v>
      </c>
      <c r="O138" s="77"/>
    </row>
    <row r="139" spans="2:15" s="9" customFormat="1" ht="12.75">
      <c r="B139" s="2"/>
      <c r="O139" s="77"/>
    </row>
    <row r="140" spans="2:15" s="9" customFormat="1" ht="12.75">
      <c r="B140" s="11" t="s">
        <v>240</v>
      </c>
      <c r="G140" s="45"/>
      <c r="H140" s="45"/>
      <c r="I140" s="45"/>
      <c r="J140" s="45"/>
      <c r="K140" s="45"/>
      <c r="L140" s="45"/>
      <c r="O140" s="77"/>
    </row>
    <row r="141" spans="2:15" s="9" customFormat="1" ht="12.75">
      <c r="B141" s="2"/>
      <c r="G141" s="45"/>
      <c r="H141" s="45"/>
      <c r="I141" s="45"/>
      <c r="J141" s="45"/>
      <c r="K141" s="45"/>
      <c r="L141" s="45"/>
      <c r="O141" s="77"/>
    </row>
    <row r="142" spans="2:15" s="9" customFormat="1" ht="12.75">
      <c r="B142" s="2" t="s">
        <v>242</v>
      </c>
      <c r="D142" s="2"/>
      <c r="E142" s="12"/>
      <c r="F142" s="2"/>
      <c r="G142" s="70">
        <v>40957</v>
      </c>
      <c r="H142" s="70">
        <v>7162</v>
      </c>
      <c r="I142" s="57">
        <v>838</v>
      </c>
      <c r="J142" s="57">
        <v>2096</v>
      </c>
      <c r="K142" s="57">
        <v>52158</v>
      </c>
      <c r="L142" s="57">
        <f>SUM(G142:K142)</f>
        <v>103211</v>
      </c>
      <c r="O142" s="77"/>
    </row>
    <row r="143" spans="2:15" s="9" customFormat="1" ht="12.75">
      <c r="B143" s="2" t="s">
        <v>92</v>
      </c>
      <c r="D143" s="2"/>
      <c r="E143" s="2"/>
      <c r="F143" s="2"/>
      <c r="G143" s="46">
        <v>0</v>
      </c>
      <c r="H143" s="46">
        <v>0</v>
      </c>
      <c r="I143" s="46">
        <v>0</v>
      </c>
      <c r="J143" s="46">
        <v>0</v>
      </c>
      <c r="K143" s="45">
        <f>-I143</f>
        <v>0</v>
      </c>
      <c r="L143" s="45">
        <f>SUM(G143:K143)</f>
        <v>0</v>
      </c>
      <c r="O143" s="77"/>
    </row>
    <row r="144" spans="2:15" s="9" customFormat="1" ht="12.75">
      <c r="B144" s="2" t="s">
        <v>93</v>
      </c>
      <c r="G144" s="45"/>
      <c r="H144" s="45"/>
      <c r="I144" s="45"/>
      <c r="J144" s="45"/>
      <c r="K144" s="45"/>
      <c r="L144" s="45"/>
      <c r="O144" s="77"/>
    </row>
    <row r="145" spans="2:15" s="9" customFormat="1" ht="12.75">
      <c r="B145" s="2" t="s">
        <v>94</v>
      </c>
      <c r="D145" s="2"/>
      <c r="E145" s="2"/>
      <c r="F145" s="2"/>
      <c r="G145" s="46">
        <v>0</v>
      </c>
      <c r="H145" s="46">
        <v>0</v>
      </c>
      <c r="I145" s="46">
        <v>0</v>
      </c>
      <c r="J145" s="45">
        <v>647</v>
      </c>
      <c r="K145" s="45">
        <v>0</v>
      </c>
      <c r="L145" s="45">
        <f>SUM(G145:K145)</f>
        <v>647</v>
      </c>
      <c r="O145" s="77"/>
    </row>
    <row r="146" spans="2:15" s="9" customFormat="1" ht="12.75">
      <c r="B146" s="2" t="s">
        <v>95</v>
      </c>
      <c r="C146" s="2"/>
      <c r="D146" s="2"/>
      <c r="E146" s="2"/>
      <c r="F146" s="2"/>
      <c r="G146" s="46">
        <v>0</v>
      </c>
      <c r="H146" s="46">
        <v>0</v>
      </c>
      <c r="I146" s="46">
        <v>0</v>
      </c>
      <c r="J146" s="45">
        <v>0</v>
      </c>
      <c r="K146" s="45">
        <v>876</v>
      </c>
      <c r="L146" s="45">
        <f>SUM(G146:K146)</f>
        <v>876</v>
      </c>
      <c r="O146" s="77"/>
    </row>
    <row r="147" spans="2:15" s="9" customFormat="1" ht="12.75">
      <c r="B147" s="2"/>
      <c r="F147" s="2"/>
      <c r="G147" s="46"/>
      <c r="H147" s="46"/>
      <c r="I147" s="46"/>
      <c r="J147" s="46"/>
      <c r="K147" s="45"/>
      <c r="L147" s="45"/>
      <c r="O147" s="77"/>
    </row>
    <row r="148" spans="2:15" s="9" customFormat="1" ht="13.5" thickBot="1">
      <c r="B148" s="2" t="s">
        <v>241</v>
      </c>
      <c r="E148" s="12"/>
      <c r="F148" s="2"/>
      <c r="G148" s="60">
        <f aca="true" t="shared" si="0" ref="G148:L148">SUM(G142:G147)</f>
        <v>40957</v>
      </c>
      <c r="H148" s="60">
        <f t="shared" si="0"/>
        <v>7162</v>
      </c>
      <c r="I148" s="60">
        <f t="shared" si="0"/>
        <v>838</v>
      </c>
      <c r="J148" s="60">
        <f t="shared" si="0"/>
        <v>2743</v>
      </c>
      <c r="K148" s="60">
        <f t="shared" si="0"/>
        <v>53034</v>
      </c>
      <c r="L148" s="60">
        <f t="shared" si="0"/>
        <v>104734</v>
      </c>
      <c r="O148" s="81"/>
    </row>
    <row r="149" spans="7:15" s="9" customFormat="1" ht="13.5" thickTop="1">
      <c r="G149" s="45"/>
      <c r="H149" s="45"/>
      <c r="I149" s="46"/>
      <c r="J149" s="45"/>
      <c r="K149" s="45"/>
      <c r="L149" s="45"/>
      <c r="O149" s="77"/>
    </row>
    <row r="150" spans="2:15" s="9" customFormat="1" ht="12.75">
      <c r="B150" s="2"/>
      <c r="G150" s="45"/>
      <c r="H150" s="45"/>
      <c r="I150" s="45"/>
      <c r="J150" s="45"/>
      <c r="K150" s="45"/>
      <c r="L150" s="45"/>
      <c r="O150" s="77"/>
    </row>
    <row r="151" spans="2:15" s="9" customFormat="1" ht="12.75">
      <c r="B151" s="11" t="s">
        <v>238</v>
      </c>
      <c r="G151" s="45"/>
      <c r="H151" s="45"/>
      <c r="I151" s="45"/>
      <c r="J151" s="45"/>
      <c r="K151" s="45"/>
      <c r="L151" s="45"/>
      <c r="O151" s="77"/>
    </row>
    <row r="152" spans="2:15" s="9" customFormat="1" ht="12.75">
      <c r="B152" s="2"/>
      <c r="G152" s="45"/>
      <c r="H152" s="45"/>
      <c r="I152" s="45"/>
      <c r="J152" s="45"/>
      <c r="K152" s="45"/>
      <c r="L152" s="45"/>
      <c r="O152" s="77"/>
    </row>
    <row r="153" spans="2:15" s="9" customFormat="1" ht="12.75">
      <c r="B153" s="2" t="s">
        <v>91</v>
      </c>
      <c r="D153" s="2"/>
      <c r="E153" s="12"/>
      <c r="F153" s="2"/>
      <c r="G153" s="123">
        <v>40957</v>
      </c>
      <c r="H153" s="68">
        <v>7162</v>
      </c>
      <c r="I153" s="48">
        <v>738</v>
      </c>
      <c r="J153" s="48">
        <v>1839</v>
      </c>
      <c r="K153" s="48">
        <v>46341</v>
      </c>
      <c r="L153" s="124">
        <f>SUM(G153:K153)</f>
        <v>97037</v>
      </c>
      <c r="O153" s="77"/>
    </row>
    <row r="154" spans="2:15" s="9" customFormat="1" ht="12.75">
      <c r="B154" s="2" t="s">
        <v>232</v>
      </c>
      <c r="D154" s="2"/>
      <c r="E154" s="12"/>
      <c r="F154" s="2"/>
      <c r="G154" s="125">
        <v>0</v>
      </c>
      <c r="H154" s="121">
        <v>0</v>
      </c>
      <c r="I154" s="121">
        <v>0</v>
      </c>
      <c r="J154" s="121">
        <v>0</v>
      </c>
      <c r="K154" s="122">
        <v>348</v>
      </c>
      <c r="L154" s="126">
        <f>SUM(G154:K154)</f>
        <v>348</v>
      </c>
      <c r="O154" s="77"/>
    </row>
    <row r="155" spans="2:15" s="9" customFormat="1" ht="12.75">
      <c r="B155" s="2" t="s">
        <v>233</v>
      </c>
      <c r="D155" s="2"/>
      <c r="E155" s="12"/>
      <c r="F155" s="2"/>
      <c r="G155" s="46">
        <f aca="true" t="shared" si="1" ref="G155:L155">SUM(G153:G154)</f>
        <v>40957</v>
      </c>
      <c r="H155" s="46">
        <f t="shared" si="1"/>
        <v>7162</v>
      </c>
      <c r="I155" s="46">
        <f t="shared" si="1"/>
        <v>738</v>
      </c>
      <c r="J155" s="46">
        <f t="shared" si="1"/>
        <v>1839</v>
      </c>
      <c r="K155" s="46">
        <f t="shared" si="1"/>
        <v>46689</v>
      </c>
      <c r="L155" s="46">
        <f t="shared" si="1"/>
        <v>97385</v>
      </c>
      <c r="O155" s="77"/>
    </row>
    <row r="156" spans="2:15" s="9" customFormat="1" ht="12.75">
      <c r="B156" s="2" t="s">
        <v>92</v>
      </c>
      <c r="D156" s="2"/>
      <c r="E156" s="2"/>
      <c r="F156" s="2"/>
      <c r="G156" s="46">
        <v>0</v>
      </c>
      <c r="H156" s="46">
        <v>0</v>
      </c>
      <c r="I156" s="46">
        <v>0</v>
      </c>
      <c r="J156" s="46">
        <v>0</v>
      </c>
      <c r="K156" s="46">
        <v>0</v>
      </c>
      <c r="L156" s="45">
        <f>SUM(G156:K156)</f>
        <v>0</v>
      </c>
      <c r="O156" s="77"/>
    </row>
    <row r="157" spans="2:15" s="9" customFormat="1" ht="12.75">
      <c r="B157" s="2" t="s">
        <v>93</v>
      </c>
      <c r="G157" s="45"/>
      <c r="H157" s="45"/>
      <c r="I157" s="45"/>
      <c r="J157" s="45"/>
      <c r="K157" s="45"/>
      <c r="L157" s="45"/>
      <c r="O157" s="77"/>
    </row>
    <row r="158" spans="2:15" s="9" customFormat="1" ht="12.75">
      <c r="B158" s="2" t="s">
        <v>94</v>
      </c>
      <c r="D158" s="2"/>
      <c r="E158" s="2"/>
      <c r="F158" s="2"/>
      <c r="G158" s="46">
        <v>0</v>
      </c>
      <c r="H158" s="46">
        <v>0</v>
      </c>
      <c r="I158" s="46">
        <v>0</v>
      </c>
      <c r="J158" s="46">
        <v>-82</v>
      </c>
      <c r="K158" s="46">
        <v>0</v>
      </c>
      <c r="L158" s="45">
        <f>SUM(G158:K158)</f>
        <v>-82</v>
      </c>
      <c r="O158" s="77"/>
    </row>
    <row r="159" spans="2:15" s="9" customFormat="1" ht="12.75">
      <c r="B159" s="2" t="s">
        <v>234</v>
      </c>
      <c r="G159" s="45">
        <v>0</v>
      </c>
      <c r="H159" s="45">
        <v>0</v>
      </c>
      <c r="I159" s="45">
        <v>0</v>
      </c>
      <c r="J159" s="45">
        <v>0</v>
      </c>
      <c r="K159" s="45">
        <v>1428</v>
      </c>
      <c r="L159" s="45">
        <f>SUM(G159:K159)</f>
        <v>1428</v>
      </c>
      <c r="M159" s="2"/>
      <c r="O159" s="77"/>
    </row>
    <row r="160" spans="2:15" s="9" customFormat="1" ht="12.75">
      <c r="B160" s="2"/>
      <c r="F160" s="2"/>
      <c r="G160" s="46"/>
      <c r="H160" s="46"/>
      <c r="I160" s="46"/>
      <c r="J160" s="46"/>
      <c r="K160" s="46"/>
      <c r="L160" s="45"/>
      <c r="O160" s="77"/>
    </row>
    <row r="161" spans="2:15" s="9" customFormat="1" ht="13.5" thickBot="1">
      <c r="B161" s="2" t="s">
        <v>239</v>
      </c>
      <c r="E161" s="12"/>
      <c r="F161" s="2"/>
      <c r="G161" s="60">
        <f aca="true" t="shared" si="2" ref="G161:L161">SUM(G155:G159)+SUM(G160:G160)</f>
        <v>40957</v>
      </c>
      <c r="H161" s="60">
        <f t="shared" si="2"/>
        <v>7162</v>
      </c>
      <c r="I161" s="60">
        <f t="shared" si="2"/>
        <v>738</v>
      </c>
      <c r="J161" s="60">
        <f t="shared" si="2"/>
        <v>1757</v>
      </c>
      <c r="K161" s="60">
        <f t="shared" si="2"/>
        <v>48117</v>
      </c>
      <c r="L161" s="60">
        <f t="shared" si="2"/>
        <v>98731</v>
      </c>
      <c r="O161" s="77"/>
    </row>
    <row r="162" spans="7:15" s="9" customFormat="1" ht="13.5" thickTop="1">
      <c r="G162" s="45"/>
      <c r="H162" s="45"/>
      <c r="I162" s="46"/>
      <c r="J162" s="45"/>
      <c r="K162" s="45"/>
      <c r="L162" s="45"/>
      <c r="O162" s="77"/>
    </row>
    <row r="163" spans="2:12" ht="12.75">
      <c r="B163" s="3"/>
      <c r="G163" s="49"/>
      <c r="H163" s="49"/>
      <c r="I163" s="49"/>
      <c r="J163" s="49"/>
      <c r="K163" s="49"/>
      <c r="L163" s="49"/>
    </row>
    <row r="164" spans="2:12" ht="12.75">
      <c r="B164" s="3"/>
      <c r="G164" s="49"/>
      <c r="H164" s="49"/>
      <c r="I164" s="49"/>
      <c r="J164" s="49"/>
      <c r="K164" s="49"/>
      <c r="L164" s="49"/>
    </row>
    <row r="165" ht="12.75">
      <c r="B165" s="3"/>
    </row>
    <row r="166" ht="12.75">
      <c r="B166" s="4"/>
    </row>
    <row r="167" ht="12.75">
      <c r="B167" s="4"/>
    </row>
    <row r="168" ht="12.75">
      <c r="B168" s="7"/>
    </row>
    <row r="169" ht="12.75">
      <c r="B169" s="7"/>
    </row>
    <row r="170" spans="2:15" s="9" customFormat="1" ht="12.75">
      <c r="B170" s="10"/>
      <c r="O170" s="77"/>
    </row>
    <row r="171" spans="2:15" s="9" customFormat="1" ht="12.75">
      <c r="B171" s="10"/>
      <c r="O171" s="77"/>
    </row>
    <row r="172" spans="2:15" s="9" customFormat="1" ht="12.75">
      <c r="B172" s="11" t="s">
        <v>104</v>
      </c>
      <c r="O172" s="77"/>
    </row>
    <row r="173" spans="2:15" s="9" customFormat="1" ht="12.75">
      <c r="B173" s="11"/>
      <c r="K173" s="120"/>
      <c r="O173" s="77"/>
    </row>
    <row r="174" spans="9:15" s="9" customFormat="1" ht="12.75">
      <c r="I174" s="17" t="str">
        <f>+K16</f>
        <v>3 months</v>
      </c>
      <c r="K174" s="17" t="str">
        <f>+L16</f>
        <v>3 months</v>
      </c>
      <c r="O174" s="77"/>
    </row>
    <row r="175" spans="9:21" s="9" customFormat="1" ht="12.75">
      <c r="I175" s="17" t="s">
        <v>10</v>
      </c>
      <c r="K175" s="17" t="s">
        <v>10</v>
      </c>
      <c r="O175" s="77"/>
      <c r="U175" s="2" t="s">
        <v>96</v>
      </c>
    </row>
    <row r="176" spans="9:28" s="9" customFormat="1" ht="12.75">
      <c r="I176" s="107">
        <f>I19</f>
        <v>39903</v>
      </c>
      <c r="J176" s="109"/>
      <c r="K176" s="107">
        <f>J19</f>
        <v>39538</v>
      </c>
      <c r="L176" s="109"/>
      <c r="O176" s="77"/>
      <c r="U176" s="2"/>
      <c r="Z176" s="22"/>
      <c r="AB176" s="22"/>
    </row>
    <row r="177" spans="9:15" s="9" customFormat="1" ht="12.75">
      <c r="I177" s="17" t="s">
        <v>13</v>
      </c>
      <c r="K177" s="17" t="s">
        <v>13</v>
      </c>
      <c r="O177" s="77"/>
    </row>
    <row r="178" spans="2:15" s="9" customFormat="1" ht="12.75">
      <c r="B178" s="10"/>
      <c r="L178" s="59"/>
      <c r="O178" s="77"/>
    </row>
    <row r="179" spans="2:15" s="9" customFormat="1" ht="12.75">
      <c r="B179" s="2" t="s">
        <v>105</v>
      </c>
      <c r="G179" s="12"/>
      <c r="I179" s="46">
        <f>K34</f>
        <v>809</v>
      </c>
      <c r="J179" s="46"/>
      <c r="K179" s="45">
        <f>L34</f>
        <v>2001</v>
      </c>
      <c r="L179" s="57"/>
      <c r="O179" s="81"/>
    </row>
    <row r="180" spans="2:15" s="9" customFormat="1" ht="12.75">
      <c r="B180" s="2" t="s">
        <v>106</v>
      </c>
      <c r="I180" s="45"/>
      <c r="J180" s="45"/>
      <c r="K180" s="45"/>
      <c r="L180" s="57"/>
      <c r="O180" s="77"/>
    </row>
    <row r="181" spans="2:15" s="9" customFormat="1" ht="12.75">
      <c r="B181" s="2"/>
      <c r="I181" s="45"/>
      <c r="J181" s="45"/>
      <c r="K181" s="45"/>
      <c r="L181" s="57"/>
      <c r="O181" s="77"/>
    </row>
    <row r="182" spans="2:15" s="9" customFormat="1" ht="12.75">
      <c r="B182" s="2" t="s">
        <v>107</v>
      </c>
      <c r="H182" s="12"/>
      <c r="I182" s="45">
        <v>1848</v>
      </c>
      <c r="J182" s="46"/>
      <c r="K182" s="45">
        <v>1809</v>
      </c>
      <c r="L182" s="70"/>
      <c r="O182" s="77"/>
    </row>
    <row r="183" spans="2:15" s="9" customFormat="1" ht="12.75">
      <c r="B183" s="2" t="s">
        <v>108</v>
      </c>
      <c r="C183" s="2"/>
      <c r="D183" s="2"/>
      <c r="F183" s="2"/>
      <c r="I183" s="45">
        <v>150</v>
      </c>
      <c r="J183" s="57"/>
      <c r="K183" s="45">
        <v>-172</v>
      </c>
      <c r="L183" s="57"/>
      <c r="O183" s="77"/>
    </row>
    <row r="184" spans="2:15" s="9" customFormat="1" ht="12.75">
      <c r="B184" s="2" t="s">
        <v>109</v>
      </c>
      <c r="I184" s="68">
        <f>SUM(I179:I183)</f>
        <v>2807</v>
      </c>
      <c r="J184" s="70"/>
      <c r="K184" s="68">
        <f>SUM(K179:K183)</f>
        <v>3638</v>
      </c>
      <c r="L184" s="70"/>
      <c r="M184" s="2"/>
      <c r="O184" s="77"/>
    </row>
    <row r="185" spans="4:15" s="9" customFormat="1" ht="12.75">
      <c r="D185" s="12"/>
      <c r="E185" s="2"/>
      <c r="F185" s="12"/>
      <c r="I185" s="45"/>
      <c r="J185" s="45"/>
      <c r="K185" s="45"/>
      <c r="L185" s="57"/>
      <c r="O185" s="77"/>
    </row>
    <row r="186" spans="2:15" s="9" customFormat="1" ht="12.75">
      <c r="B186" s="2" t="s">
        <v>110</v>
      </c>
      <c r="I186" s="45"/>
      <c r="J186" s="45"/>
      <c r="K186" s="45"/>
      <c r="L186" s="45"/>
      <c r="O186" s="77"/>
    </row>
    <row r="187" spans="3:15" s="9" customFormat="1" ht="12.75">
      <c r="C187" s="2" t="s">
        <v>111</v>
      </c>
      <c r="G187" s="2"/>
      <c r="I187" s="46">
        <v>4919</v>
      </c>
      <c r="J187" s="45"/>
      <c r="K187" s="45">
        <v>1319</v>
      </c>
      <c r="L187" s="45"/>
      <c r="O187" s="77"/>
    </row>
    <row r="188" spans="3:21" s="9" customFormat="1" ht="12.75">
      <c r="C188" s="2" t="s">
        <v>112</v>
      </c>
      <c r="F188" s="2"/>
      <c r="H188" s="2"/>
      <c r="I188" s="45">
        <v>-7612</v>
      </c>
      <c r="J188" s="45"/>
      <c r="K188" s="45">
        <v>2709</v>
      </c>
      <c r="L188" s="45"/>
      <c r="O188" s="77"/>
      <c r="S188" s="2"/>
      <c r="U188" s="2"/>
    </row>
    <row r="189" spans="2:20" s="9" customFormat="1" ht="12.75">
      <c r="B189" s="2" t="s">
        <v>113</v>
      </c>
      <c r="E189" s="12"/>
      <c r="G189" s="12"/>
      <c r="I189" s="55">
        <f>SUM(I184:I188)</f>
        <v>114</v>
      </c>
      <c r="J189" s="45"/>
      <c r="K189" s="55">
        <f>SUM(K184:K188)</f>
        <v>7666</v>
      </c>
      <c r="L189" s="45"/>
      <c r="O189" s="77"/>
      <c r="R189" s="2"/>
      <c r="T189" s="2"/>
    </row>
    <row r="190" spans="2:20" s="9" customFormat="1" ht="12.75">
      <c r="B190" s="2"/>
      <c r="E190" s="12"/>
      <c r="G190" s="12"/>
      <c r="I190" s="45"/>
      <c r="J190" s="45"/>
      <c r="K190" s="57"/>
      <c r="L190" s="45"/>
      <c r="O190" s="77"/>
      <c r="R190" s="2"/>
      <c r="T190" s="2"/>
    </row>
    <row r="191" spans="2:15" s="9" customFormat="1" ht="12.75">
      <c r="B191" s="2" t="s">
        <v>114</v>
      </c>
      <c r="I191" s="45"/>
      <c r="J191" s="45"/>
      <c r="K191" s="45"/>
      <c r="L191" s="45"/>
      <c r="O191" s="77"/>
    </row>
    <row r="192" spans="3:15" s="9" customFormat="1" ht="12.75">
      <c r="C192" s="2" t="s">
        <v>118</v>
      </c>
      <c r="F192" s="2"/>
      <c r="I192" s="46">
        <v>29</v>
      </c>
      <c r="J192" s="45"/>
      <c r="K192" s="45">
        <v>17</v>
      </c>
      <c r="L192" s="45"/>
      <c r="O192" s="77"/>
    </row>
    <row r="193" spans="3:15" s="9" customFormat="1" ht="12.75">
      <c r="C193" s="2" t="s">
        <v>115</v>
      </c>
      <c r="H193" s="2"/>
      <c r="I193" s="45">
        <v>0</v>
      </c>
      <c r="J193" s="46"/>
      <c r="K193" s="46" t="s">
        <v>27</v>
      </c>
      <c r="L193" s="45"/>
      <c r="O193" s="77"/>
    </row>
    <row r="194" spans="3:23" s="9" customFormat="1" ht="12.75">
      <c r="C194" s="2" t="s">
        <v>116</v>
      </c>
      <c r="H194" s="2"/>
      <c r="I194" s="45">
        <v>-988</v>
      </c>
      <c r="J194" s="46"/>
      <c r="K194" s="45">
        <v>-1562</v>
      </c>
      <c r="L194" s="45"/>
      <c r="O194" s="77"/>
      <c r="U194" s="2"/>
      <c r="W194" s="2"/>
    </row>
    <row r="195" spans="9:26" s="9" customFormat="1" ht="12.75">
      <c r="I195" s="62">
        <f>SUM(I192:I194)</f>
        <v>-959</v>
      </c>
      <c r="J195" s="45"/>
      <c r="K195" s="62">
        <f>SUM(K192:K194)</f>
        <v>-1545</v>
      </c>
      <c r="L195" s="45"/>
      <c r="M195" s="2"/>
      <c r="O195" s="77"/>
      <c r="X195" s="2"/>
      <c r="Z195" s="2"/>
    </row>
    <row r="196" spans="9:26" s="9" customFormat="1" ht="12.75">
      <c r="I196" s="45"/>
      <c r="J196" s="45"/>
      <c r="K196" s="70"/>
      <c r="L196" s="45"/>
      <c r="M196" s="2"/>
      <c r="O196" s="77"/>
      <c r="X196" s="2"/>
      <c r="Z196" s="2"/>
    </row>
    <row r="197" spans="2:15" s="9" customFormat="1" ht="12.75">
      <c r="B197" s="2" t="s">
        <v>117</v>
      </c>
      <c r="I197" s="45"/>
      <c r="J197" s="45"/>
      <c r="K197" s="45"/>
      <c r="L197" s="45"/>
      <c r="O197" s="77"/>
    </row>
    <row r="198" spans="3:15" s="9" customFormat="1" ht="12.75">
      <c r="C198" s="2" t="s">
        <v>118</v>
      </c>
      <c r="F198" s="2"/>
      <c r="I198" s="46">
        <v>0</v>
      </c>
      <c r="J198" s="45"/>
      <c r="K198" s="45">
        <v>0</v>
      </c>
      <c r="L198" s="45"/>
      <c r="O198" s="77"/>
    </row>
    <row r="199" spans="3:15" s="9" customFormat="1" ht="12.75">
      <c r="C199" s="2" t="s">
        <v>119</v>
      </c>
      <c r="H199" s="2"/>
      <c r="I199" s="45">
        <v>-570</v>
      </c>
      <c r="J199" s="46"/>
      <c r="K199" s="45">
        <v>-312</v>
      </c>
      <c r="L199" s="45"/>
      <c r="O199" s="77"/>
    </row>
    <row r="200" spans="3:37" s="9" customFormat="1" ht="12.75">
      <c r="C200" s="2" t="s">
        <v>120</v>
      </c>
      <c r="G200" s="2"/>
      <c r="I200" s="45">
        <v>0</v>
      </c>
      <c r="J200" s="46"/>
      <c r="K200" s="45">
        <v>0</v>
      </c>
      <c r="L200" s="45"/>
      <c r="O200" s="77"/>
      <c r="V200" s="2"/>
      <c r="X200" s="2"/>
      <c r="AI200" s="2">
        <v>-295</v>
      </c>
      <c r="AK200" s="12">
        <v>-3452</v>
      </c>
    </row>
    <row r="201" spans="9:15" s="9" customFormat="1" ht="12.75">
      <c r="I201" s="62">
        <f>SUM(I198:I200)</f>
        <v>-570</v>
      </c>
      <c r="J201" s="45"/>
      <c r="K201" s="62">
        <f>SUM(K198:K200)</f>
        <v>-312</v>
      </c>
      <c r="L201" s="45"/>
      <c r="M201" s="2"/>
      <c r="O201" s="77"/>
    </row>
    <row r="202" spans="2:15" s="9" customFormat="1" ht="12.75">
      <c r="B202" s="2"/>
      <c r="I202" s="45"/>
      <c r="J202" s="45"/>
      <c r="K202" s="45"/>
      <c r="L202" s="45"/>
      <c r="O202" s="77"/>
    </row>
    <row r="203" spans="2:15" s="9" customFormat="1" ht="12.75">
      <c r="B203" s="2" t="s">
        <v>121</v>
      </c>
      <c r="E203" s="12"/>
      <c r="G203" s="12"/>
      <c r="H203" s="110"/>
      <c r="I203" s="45">
        <f>I189+I195+I201</f>
        <v>-1415</v>
      </c>
      <c r="J203" s="45"/>
      <c r="K203" s="45">
        <f>K189+K195+K201</f>
        <v>5809</v>
      </c>
      <c r="L203" s="45"/>
      <c r="O203" s="77"/>
    </row>
    <row r="204" spans="2:15" s="9" customFormat="1" ht="12.75">
      <c r="B204" s="2"/>
      <c r="I204" s="45"/>
      <c r="J204" s="45"/>
      <c r="K204" s="45"/>
      <c r="L204" s="45"/>
      <c r="O204" s="77"/>
    </row>
    <row r="205" spans="2:15" s="9" customFormat="1" ht="12.75">
      <c r="B205" s="2" t="s">
        <v>122</v>
      </c>
      <c r="F205" s="2"/>
      <c r="H205" s="2"/>
      <c r="I205" s="45">
        <v>41</v>
      </c>
      <c r="J205" s="45"/>
      <c r="K205" s="45">
        <v>141</v>
      </c>
      <c r="L205" s="45"/>
      <c r="O205" s="77"/>
    </row>
    <row r="206" spans="2:15" s="9" customFormat="1" ht="12.75">
      <c r="B206" s="2"/>
      <c r="I206" s="45"/>
      <c r="J206" s="45"/>
      <c r="K206" s="45"/>
      <c r="L206" s="45"/>
      <c r="O206" s="77"/>
    </row>
    <row r="207" spans="2:15" s="9" customFormat="1" ht="12.75">
      <c r="B207" s="2" t="s">
        <v>123</v>
      </c>
      <c r="D207" s="12"/>
      <c r="E207" s="2"/>
      <c r="F207" s="12"/>
      <c r="I207" s="45">
        <v>35671</v>
      </c>
      <c r="J207" s="45"/>
      <c r="K207" s="45">
        <v>16615</v>
      </c>
      <c r="L207" s="45"/>
      <c r="N207" s="110"/>
      <c r="O207" s="77"/>
    </row>
    <row r="208" spans="9:15" s="9" customFormat="1" ht="12.75">
      <c r="I208" s="45"/>
      <c r="J208" s="45"/>
      <c r="K208" s="46"/>
      <c r="L208" s="45"/>
      <c r="M208" s="2"/>
      <c r="O208" s="77"/>
    </row>
    <row r="209" spans="2:16" s="9" customFormat="1" ht="13.5" thickBot="1">
      <c r="B209" s="2" t="s">
        <v>124</v>
      </c>
      <c r="E209" s="12"/>
      <c r="G209" s="12"/>
      <c r="I209" s="50">
        <f>SUM(I203:I208)</f>
        <v>34297</v>
      </c>
      <c r="J209" s="45"/>
      <c r="K209" s="50">
        <f>SUM(K203:K208)</f>
        <v>22565</v>
      </c>
      <c r="L209" s="45"/>
      <c r="N209" s="112"/>
      <c r="O209" s="77"/>
      <c r="P209" s="110"/>
    </row>
    <row r="210" spans="9:15" s="9" customFormat="1" ht="13.5" thickTop="1">
      <c r="I210" s="45"/>
      <c r="J210" s="45"/>
      <c r="K210" s="46"/>
      <c r="L210" s="45"/>
      <c r="M210" s="2"/>
      <c r="O210" s="77"/>
    </row>
    <row r="211" spans="2:15" s="9" customFormat="1" ht="12.75">
      <c r="B211" s="2"/>
      <c r="I211" s="45"/>
      <c r="J211" s="45"/>
      <c r="K211" s="45"/>
      <c r="L211" s="45"/>
      <c r="O211" s="77"/>
    </row>
    <row r="212" spans="2:15" s="9" customFormat="1" ht="12.75" customHeight="1">
      <c r="B212" s="18" t="s">
        <v>125</v>
      </c>
      <c r="I212" s="45"/>
      <c r="J212" s="45"/>
      <c r="K212" s="45"/>
      <c r="L212" s="45"/>
      <c r="O212" s="77"/>
    </row>
    <row r="213" spans="3:15" s="9" customFormat="1" ht="12.75">
      <c r="C213" s="9" t="s">
        <v>126</v>
      </c>
      <c r="H213" s="23"/>
      <c r="I213" s="45">
        <v>-12</v>
      </c>
      <c r="J213" s="69"/>
      <c r="K213" s="45">
        <v>-204</v>
      </c>
      <c r="L213" s="45"/>
      <c r="O213" s="77"/>
    </row>
    <row r="214" spans="3:15" s="9" customFormat="1" ht="12.75">
      <c r="C214" s="9" t="s">
        <v>127</v>
      </c>
      <c r="H214" s="23"/>
      <c r="I214" s="45">
        <f>J85</f>
        <v>18442</v>
      </c>
      <c r="J214" s="69"/>
      <c r="K214" s="45">
        <v>9428</v>
      </c>
      <c r="L214" s="45"/>
      <c r="O214" s="77"/>
    </row>
    <row r="215" spans="3:21" s="9" customFormat="1" ht="12.75">
      <c r="C215" s="9" t="s">
        <v>128</v>
      </c>
      <c r="G215" s="23"/>
      <c r="I215" s="45">
        <f>J86</f>
        <v>15867</v>
      </c>
      <c r="J215" s="45"/>
      <c r="K215" s="45">
        <v>13341</v>
      </c>
      <c r="L215" s="45"/>
      <c r="O215" s="81"/>
      <c r="S215" s="23"/>
      <c r="U215" s="23"/>
    </row>
    <row r="216" spans="9:16" s="9" customFormat="1" ht="13.5" thickBot="1">
      <c r="I216" s="50">
        <f>SUM(I213:I215)</f>
        <v>34297</v>
      </c>
      <c r="J216" s="45"/>
      <c r="K216" s="50">
        <f>SUM(K213:K215)</f>
        <v>22565</v>
      </c>
      <c r="L216" s="69"/>
      <c r="N216" s="127"/>
      <c r="O216" s="81"/>
      <c r="P216" s="81"/>
    </row>
    <row r="217" spans="12:16" s="9" customFormat="1" ht="13.5" thickTop="1">
      <c r="L217" s="23"/>
      <c r="N217" s="23"/>
      <c r="O217" s="81"/>
      <c r="P217" s="81"/>
    </row>
    <row r="218" spans="12:15" s="9" customFormat="1" ht="12.75">
      <c r="L218" s="23"/>
      <c r="N218" s="23"/>
      <c r="O218" s="77"/>
    </row>
    <row r="219" spans="12:15" s="9" customFormat="1" ht="12.75">
      <c r="L219" s="23"/>
      <c r="N219" s="23"/>
      <c r="O219" s="77"/>
    </row>
    <row r="220" spans="2:15" s="9" customFormat="1" ht="12.75">
      <c r="B220" s="23"/>
      <c r="O220" s="77"/>
    </row>
    <row r="221" spans="2:15" s="9" customFormat="1" ht="12.75">
      <c r="B221" s="24"/>
      <c r="O221" s="77"/>
    </row>
    <row r="222" s="9" customFormat="1" ht="12.75">
      <c r="O222" s="77"/>
    </row>
    <row r="223" s="9" customFormat="1" ht="12.75">
      <c r="O223" s="77"/>
    </row>
    <row r="224" s="9" customFormat="1" ht="12.75">
      <c r="O224" s="77"/>
    </row>
    <row r="225" s="9" customFormat="1" ht="12.75">
      <c r="O225" s="77"/>
    </row>
    <row r="226" spans="2:15" s="9" customFormat="1" ht="12.75">
      <c r="B226" s="28" t="s">
        <v>129</v>
      </c>
      <c r="C226" s="25"/>
      <c r="D226" s="25"/>
      <c r="E226" s="25"/>
      <c r="F226" s="25"/>
      <c r="G226" s="25"/>
      <c r="H226" s="25"/>
      <c r="I226" s="25"/>
      <c r="J226" s="25"/>
      <c r="K226" s="25"/>
      <c r="L226" s="26"/>
      <c r="O226" s="77"/>
    </row>
    <row r="229" ht="12.75">
      <c r="B229" s="27" t="s">
        <v>130</v>
      </c>
    </row>
    <row r="242" ht="12.75">
      <c r="B242" s="27" t="s">
        <v>131</v>
      </c>
    </row>
    <row r="247" ht="12.75">
      <c r="B247" s="27" t="s">
        <v>132</v>
      </c>
    </row>
    <row r="251" ht="12.75">
      <c r="B251" s="27" t="s">
        <v>133</v>
      </c>
    </row>
    <row r="257" ht="12.75">
      <c r="B257" s="27" t="s">
        <v>134</v>
      </c>
    </row>
    <row r="262" ht="12.75">
      <c r="B262" s="27" t="s">
        <v>135</v>
      </c>
    </row>
    <row r="267" ht="12.75">
      <c r="B267" s="27" t="s">
        <v>136</v>
      </c>
    </row>
    <row r="271" ht="12.75">
      <c r="B271" s="27" t="s">
        <v>137</v>
      </c>
    </row>
    <row r="275" spans="3:12" ht="12.75">
      <c r="C275" s="9"/>
      <c r="D275" s="9"/>
      <c r="E275" s="9"/>
      <c r="F275" s="9"/>
      <c r="G275" s="9"/>
      <c r="H275" s="17" t="s">
        <v>8</v>
      </c>
      <c r="J275" s="17" t="s">
        <v>138</v>
      </c>
      <c r="L275" s="19"/>
    </row>
    <row r="276" spans="3:12" ht="12.75">
      <c r="C276" s="9"/>
      <c r="D276" s="9"/>
      <c r="E276" s="9"/>
      <c r="F276" s="9"/>
      <c r="G276" s="9"/>
      <c r="H276" s="17" t="s">
        <v>139</v>
      </c>
      <c r="J276" s="17" t="s">
        <v>140</v>
      </c>
      <c r="L276" s="17" t="s">
        <v>141</v>
      </c>
    </row>
    <row r="277" spans="3:12" ht="12.75">
      <c r="C277" s="9"/>
      <c r="D277" s="9"/>
      <c r="E277" s="9"/>
      <c r="F277" s="9"/>
      <c r="G277" s="9"/>
      <c r="H277" s="19" t="s">
        <v>142</v>
      </c>
      <c r="J277" s="19" t="s">
        <v>143</v>
      </c>
      <c r="L277" s="19" t="s">
        <v>144</v>
      </c>
    </row>
    <row r="278" spans="3:12" ht="12.75">
      <c r="C278" s="9"/>
      <c r="D278" s="9"/>
      <c r="E278" s="9"/>
      <c r="F278" s="9"/>
      <c r="G278" s="45"/>
      <c r="H278" s="45"/>
      <c r="I278" s="45"/>
      <c r="J278" s="45"/>
      <c r="K278" s="45"/>
      <c r="L278" s="45"/>
    </row>
    <row r="279" spans="3:12" ht="12.75">
      <c r="C279" s="9" t="s">
        <v>145</v>
      </c>
      <c r="E279" s="9"/>
      <c r="F279" s="9"/>
      <c r="G279" s="45"/>
      <c r="H279" s="45">
        <v>15108</v>
      </c>
      <c r="I279" s="45"/>
      <c r="J279" s="45">
        <v>935</v>
      </c>
      <c r="K279" s="45"/>
      <c r="L279" s="45">
        <v>73409</v>
      </c>
    </row>
    <row r="280" spans="3:12" ht="12.75">
      <c r="C280" s="9" t="s">
        <v>148</v>
      </c>
      <c r="E280" s="9"/>
      <c r="F280" s="9"/>
      <c r="G280" s="45"/>
      <c r="H280" s="45">
        <v>7041</v>
      </c>
      <c r="I280" s="45"/>
      <c r="J280" s="45">
        <v>-443</v>
      </c>
      <c r="K280" s="45"/>
      <c r="L280" s="45">
        <v>38920</v>
      </c>
    </row>
    <row r="281" spans="3:12" ht="12.75">
      <c r="C281" s="9" t="s">
        <v>146</v>
      </c>
      <c r="E281" s="9"/>
      <c r="F281" s="9"/>
      <c r="G281" s="45"/>
      <c r="H281" s="45">
        <v>1866</v>
      </c>
      <c r="I281" s="45"/>
      <c r="J281" s="45">
        <v>246</v>
      </c>
      <c r="K281" s="45"/>
      <c r="L281" s="45">
        <v>6731</v>
      </c>
    </row>
    <row r="282" spans="3:15" ht="12.75">
      <c r="C282" s="9" t="s">
        <v>147</v>
      </c>
      <c r="E282" s="9"/>
      <c r="F282" s="9"/>
      <c r="G282" s="45"/>
      <c r="H282" s="100" t="s">
        <v>219</v>
      </c>
      <c r="I282" s="45"/>
      <c r="J282" s="45">
        <v>71</v>
      </c>
      <c r="K282" s="45"/>
      <c r="L282" s="45">
        <v>5163</v>
      </c>
      <c r="O282" s="82"/>
    </row>
    <row r="283" spans="3:15" ht="12.75">
      <c r="C283" s="9" t="s">
        <v>149</v>
      </c>
      <c r="E283" s="9"/>
      <c r="F283" s="9"/>
      <c r="G283" s="45"/>
      <c r="H283" s="45"/>
      <c r="I283" s="45"/>
      <c r="J283" s="45"/>
      <c r="K283" s="45"/>
      <c r="L283" s="45"/>
      <c r="O283" s="82"/>
    </row>
    <row r="284" spans="3:17" ht="13.5" thickBot="1">
      <c r="C284" s="9"/>
      <c r="D284" s="9"/>
      <c r="E284" s="9"/>
      <c r="F284" s="9"/>
      <c r="G284" s="50"/>
      <c r="H284" s="50">
        <f>SUM(H279:H283)</f>
        <v>24015</v>
      </c>
      <c r="I284" s="50"/>
      <c r="J284" s="50">
        <f>SUM(J279:J283)</f>
        <v>809</v>
      </c>
      <c r="K284" s="50"/>
      <c r="L284" s="50">
        <f>SUM(L279:L283)</f>
        <v>124223</v>
      </c>
      <c r="O284" s="82"/>
      <c r="P284" s="115"/>
      <c r="Q284" s="115"/>
    </row>
    <row r="285" spans="3:15" ht="13.5" thickTop="1">
      <c r="C285" s="9"/>
      <c r="D285" s="9"/>
      <c r="E285" s="9"/>
      <c r="F285" s="9"/>
      <c r="G285" s="45"/>
      <c r="H285" s="45"/>
      <c r="I285" s="45"/>
      <c r="J285" s="45"/>
      <c r="K285" s="45"/>
      <c r="L285" s="45"/>
      <c r="O285" s="82"/>
    </row>
    <row r="286" spans="3:12" ht="12.75">
      <c r="C286" s="9"/>
      <c r="D286" s="9"/>
      <c r="E286" s="9"/>
      <c r="F286" s="9"/>
      <c r="G286" s="45"/>
      <c r="H286" s="45"/>
      <c r="I286" s="45"/>
      <c r="J286" s="45"/>
      <c r="K286" s="45"/>
      <c r="L286" s="45"/>
    </row>
    <row r="287" spans="2:12" ht="12.75">
      <c r="B287" s="27" t="s">
        <v>150</v>
      </c>
      <c r="C287" s="9"/>
      <c r="D287" s="9"/>
      <c r="E287" s="9"/>
      <c r="F287" s="9"/>
      <c r="G287" s="9"/>
      <c r="H287" s="9"/>
      <c r="I287" s="9"/>
      <c r="J287" s="9"/>
      <c r="K287" s="9"/>
      <c r="L287" s="9"/>
    </row>
    <row r="288" spans="3:12" ht="12.75">
      <c r="C288" s="9"/>
      <c r="D288" s="9"/>
      <c r="E288" s="9"/>
      <c r="F288" s="9"/>
      <c r="G288" s="9"/>
      <c r="H288" s="9"/>
      <c r="I288" s="9"/>
      <c r="J288" s="9"/>
      <c r="K288" s="9"/>
      <c r="L288" s="9"/>
    </row>
    <row r="291" ht="12.75">
      <c r="B291" s="27" t="s">
        <v>151</v>
      </c>
    </row>
    <row r="292" ht="12.75">
      <c r="N292" s="131"/>
    </row>
    <row r="293" ht="12.75">
      <c r="N293" s="131"/>
    </row>
    <row r="294" ht="12.75">
      <c r="N294" s="111"/>
    </row>
    <row r="297" ht="12.75">
      <c r="B297" s="27" t="s">
        <v>152</v>
      </c>
    </row>
    <row r="301" ht="12.75">
      <c r="B301" s="27" t="s">
        <v>153</v>
      </c>
    </row>
    <row r="304" s="9" customFormat="1" ht="12.75">
      <c r="O304" s="77"/>
    </row>
    <row r="305" spans="14:15" s="9" customFormat="1" ht="12.75">
      <c r="N305" s="117"/>
      <c r="O305" s="77"/>
    </row>
    <row r="306" spans="9:15" s="9" customFormat="1" ht="12.75">
      <c r="I306" s="19" t="s">
        <v>154</v>
      </c>
      <c r="K306" s="19" t="s">
        <v>155</v>
      </c>
      <c r="N306" s="117"/>
      <c r="O306" s="77"/>
    </row>
    <row r="307" spans="9:15" s="9" customFormat="1" ht="12.75">
      <c r="I307" s="19" t="s">
        <v>13</v>
      </c>
      <c r="K307" s="19" t="s">
        <v>13</v>
      </c>
      <c r="O307" s="77"/>
    </row>
    <row r="308" s="9" customFormat="1" ht="12.75">
      <c r="O308" s="77"/>
    </row>
    <row r="309" spans="4:15" s="9" customFormat="1" ht="12.75">
      <c r="D309" s="31" t="s">
        <v>156</v>
      </c>
      <c r="I309" s="45"/>
      <c r="J309" s="45"/>
      <c r="K309" s="45"/>
      <c r="O309" s="77"/>
    </row>
    <row r="310" spans="4:15" s="9" customFormat="1" ht="12.75">
      <c r="D310" s="31" t="s">
        <v>157</v>
      </c>
      <c r="I310" s="87">
        <v>1293</v>
      </c>
      <c r="J310" s="45"/>
      <c r="K310" s="45">
        <v>1884</v>
      </c>
      <c r="O310" s="77"/>
    </row>
    <row r="311" spans="4:15" s="9" customFormat="1" ht="13.5" thickBot="1">
      <c r="D311" s="31" t="s">
        <v>158</v>
      </c>
      <c r="I311" s="133">
        <v>2910</v>
      </c>
      <c r="J311" s="45"/>
      <c r="K311" s="51">
        <v>2910</v>
      </c>
      <c r="N311" s="110"/>
      <c r="O311" s="81"/>
    </row>
    <row r="312" spans="4:15" s="9" customFormat="1" ht="13.5" thickTop="1">
      <c r="D312" s="31"/>
      <c r="I312" s="86"/>
      <c r="J312" s="45"/>
      <c r="K312" s="45"/>
      <c r="O312" s="77"/>
    </row>
    <row r="313" spans="4:15" s="9" customFormat="1" ht="13.5" thickBot="1">
      <c r="D313" s="18" t="s">
        <v>159</v>
      </c>
      <c r="I313" s="92">
        <v>25785</v>
      </c>
      <c r="J313" s="45" t="s">
        <v>224</v>
      </c>
      <c r="K313" s="51">
        <v>0</v>
      </c>
      <c r="O313" s="77"/>
    </row>
    <row r="314" s="9" customFormat="1" ht="13.5" thickTop="1">
      <c r="O314" s="77"/>
    </row>
    <row r="315" s="9" customFormat="1" ht="12.75">
      <c r="O315" s="77"/>
    </row>
    <row r="316" spans="3:15" s="9" customFormat="1" ht="12.75">
      <c r="C316" s="19" t="s">
        <v>224</v>
      </c>
      <c r="D316" s="18" t="s">
        <v>225</v>
      </c>
      <c r="E316" s="34"/>
      <c r="F316" s="34"/>
      <c r="O316" s="77"/>
    </row>
    <row r="317" spans="3:15" s="9" customFormat="1" ht="12.75">
      <c r="C317" s="34"/>
      <c r="D317" s="18" t="s">
        <v>218</v>
      </c>
      <c r="E317" s="34"/>
      <c r="F317" s="34"/>
      <c r="O317" s="77"/>
    </row>
    <row r="318" spans="3:15" s="9" customFormat="1" ht="12.75">
      <c r="C318" s="34"/>
      <c r="D318" s="18"/>
      <c r="E318" s="34" t="s">
        <v>217</v>
      </c>
      <c r="F318" s="34"/>
      <c r="O318" s="77"/>
    </row>
    <row r="319" spans="3:15" s="9" customFormat="1" ht="12.75">
      <c r="C319" s="34"/>
      <c r="D319" s="18" t="s">
        <v>215</v>
      </c>
      <c r="E319" s="34"/>
      <c r="F319" s="34"/>
      <c r="O319" s="77"/>
    </row>
    <row r="320" spans="3:15" s="9" customFormat="1" ht="12.75">
      <c r="C320" s="34"/>
      <c r="D320" s="18" t="s">
        <v>216</v>
      </c>
      <c r="E320" s="34"/>
      <c r="O320" s="77"/>
    </row>
    <row r="321" spans="3:15" s="9" customFormat="1" ht="12.75">
      <c r="C321" s="34"/>
      <c r="D321" s="18"/>
      <c r="E321" s="34"/>
      <c r="O321" s="77"/>
    </row>
    <row r="322" s="9" customFormat="1" ht="12.75">
      <c r="O322" s="77"/>
    </row>
    <row r="323" s="9" customFormat="1" ht="12.75">
      <c r="O323" s="77"/>
    </row>
    <row r="324" s="9" customFormat="1" ht="12.75">
      <c r="O324" s="77"/>
    </row>
    <row r="325" spans="2:15" s="9" customFormat="1" ht="12.75">
      <c r="B325" s="28" t="s">
        <v>161</v>
      </c>
      <c r="C325" s="25"/>
      <c r="D325" s="25"/>
      <c r="E325" s="25"/>
      <c r="F325" s="25"/>
      <c r="G325" s="25"/>
      <c r="H325" s="25"/>
      <c r="I325" s="25"/>
      <c r="J325" s="25"/>
      <c r="K325" s="25"/>
      <c r="L325" s="26"/>
      <c r="O325" s="77"/>
    </row>
    <row r="326" s="9" customFormat="1" ht="12.75">
      <c r="O326" s="77"/>
    </row>
    <row r="327" s="9" customFormat="1" ht="12.75">
      <c r="O327" s="77"/>
    </row>
    <row r="328" spans="2:17" ht="12.75">
      <c r="B328" s="27" t="s">
        <v>160</v>
      </c>
      <c r="O328" s="128"/>
      <c r="P328" s="128"/>
      <c r="Q328" s="128"/>
    </row>
    <row r="329" spans="15:17" ht="12.75">
      <c r="O329" s="129"/>
      <c r="P329" s="112"/>
      <c r="Q329" s="112"/>
    </row>
    <row r="330" spans="15:17" ht="12.75">
      <c r="O330" s="130"/>
      <c r="P330" s="112"/>
      <c r="Q330" s="112"/>
    </row>
    <row r="331" spans="15:17" ht="12.75">
      <c r="O331" s="112"/>
      <c r="P331" s="112"/>
      <c r="Q331" s="128"/>
    </row>
    <row r="332" spans="15:16" ht="12.75">
      <c r="O332" s="102"/>
      <c r="P332" s="102"/>
    </row>
    <row r="333" ht="12.75">
      <c r="O333" s="111"/>
    </row>
    <row r="334" ht="12.75">
      <c r="O334" s="111"/>
    </row>
    <row r="335" spans="15:16" ht="12.75">
      <c r="O335" s="103"/>
      <c r="P335" s="103"/>
    </row>
    <row r="336" spans="15:17" ht="12.75">
      <c r="O336" s="119"/>
      <c r="P336" s="118"/>
      <c r="Q336" s="118"/>
    </row>
    <row r="342" ht="12.75">
      <c r="B342" s="27" t="s">
        <v>162</v>
      </c>
    </row>
    <row r="351" ht="12.75">
      <c r="B351" s="27" t="s">
        <v>163</v>
      </c>
    </row>
    <row r="361" ht="12.75">
      <c r="B361" s="27" t="s">
        <v>164</v>
      </c>
    </row>
    <row r="365" ht="12.75">
      <c r="B365" s="27" t="s">
        <v>165</v>
      </c>
    </row>
    <row r="367" s="9" customFormat="1" ht="12.75">
      <c r="O367" s="77"/>
    </row>
    <row r="368" spans="9:15" s="9" customFormat="1" ht="12.75">
      <c r="I368" s="138" t="s">
        <v>3</v>
      </c>
      <c r="J368" s="138"/>
      <c r="K368" s="138" t="s">
        <v>4</v>
      </c>
      <c r="L368" s="138"/>
      <c r="O368" s="77"/>
    </row>
    <row r="369" spans="9:15" s="9" customFormat="1" ht="12.75">
      <c r="I369" s="138" t="s">
        <v>169</v>
      </c>
      <c r="J369" s="138"/>
      <c r="K369" s="138" t="s">
        <v>169</v>
      </c>
      <c r="L369" s="138"/>
      <c r="O369" s="77"/>
    </row>
    <row r="370" spans="9:19" s="34" customFormat="1" ht="12.75">
      <c r="I370" s="107">
        <f>I19</f>
        <v>39903</v>
      </c>
      <c r="J370" s="107">
        <f>J19</f>
        <v>39538</v>
      </c>
      <c r="K370" s="107">
        <f>K19</f>
        <v>39903</v>
      </c>
      <c r="L370" s="107">
        <f>L19</f>
        <v>39538</v>
      </c>
      <c r="O370" s="83"/>
      <c r="S370" s="18"/>
    </row>
    <row r="371" spans="9:15" s="9" customFormat="1" ht="12.75">
      <c r="I371" s="17" t="s">
        <v>166</v>
      </c>
      <c r="J371" s="17" t="s">
        <v>167</v>
      </c>
      <c r="K371" s="17" t="s">
        <v>168</v>
      </c>
      <c r="L371" s="17" t="s">
        <v>167</v>
      </c>
      <c r="O371" s="77"/>
    </row>
    <row r="372" spans="9:15" s="9" customFormat="1" ht="12.75">
      <c r="I372" s="18"/>
      <c r="J372" s="120"/>
      <c r="K372" s="18"/>
      <c r="L372" s="120"/>
      <c r="O372" s="77"/>
    </row>
    <row r="373" spans="3:15" s="9" customFormat="1" ht="12.75">
      <c r="C373" s="18" t="s">
        <v>170</v>
      </c>
      <c r="I373" s="45"/>
      <c r="K373" s="45"/>
      <c r="L373" s="45"/>
      <c r="O373" s="77"/>
    </row>
    <row r="374" spans="3:15" s="9" customFormat="1" ht="12.75">
      <c r="C374" s="35" t="s">
        <v>171</v>
      </c>
      <c r="D374" s="18" t="s">
        <v>172</v>
      </c>
      <c r="G374" s="23"/>
      <c r="I374" s="69">
        <v>111</v>
      </c>
      <c r="J374" s="45">
        <v>196</v>
      </c>
      <c r="K374" s="69">
        <v>111</v>
      </c>
      <c r="L374" s="45">
        <v>196</v>
      </c>
      <c r="O374" s="77"/>
    </row>
    <row r="375" spans="3:15" s="9" customFormat="1" ht="12.75">
      <c r="C375" s="35" t="s">
        <v>171</v>
      </c>
      <c r="D375" s="18" t="s">
        <v>175</v>
      </c>
      <c r="F375" s="23"/>
      <c r="G375" s="23"/>
      <c r="I375" s="69">
        <v>0</v>
      </c>
      <c r="J375" s="53">
        <v>0</v>
      </c>
      <c r="K375" s="69">
        <v>0</v>
      </c>
      <c r="L375" s="53">
        <v>0</v>
      </c>
      <c r="O375" s="77"/>
    </row>
    <row r="376" spans="3:15" s="9" customFormat="1" ht="12.75">
      <c r="C376" s="35" t="s">
        <v>171</v>
      </c>
      <c r="D376" s="18" t="s">
        <v>173</v>
      </c>
      <c r="G376" s="23"/>
      <c r="I376" s="69">
        <v>32</v>
      </c>
      <c r="J376" s="69">
        <v>285</v>
      </c>
      <c r="K376" s="69">
        <v>32</v>
      </c>
      <c r="L376" s="69">
        <v>285</v>
      </c>
      <c r="O376" s="77"/>
    </row>
    <row r="377" spans="3:15" s="9" customFormat="1" ht="12.75">
      <c r="C377" s="35" t="s">
        <v>171</v>
      </c>
      <c r="D377" s="9" t="s">
        <v>174</v>
      </c>
      <c r="I377" s="45">
        <v>-210</v>
      </c>
      <c r="J377" s="69">
        <v>92</v>
      </c>
      <c r="K377" s="45">
        <v>-210</v>
      </c>
      <c r="L377" s="69">
        <v>92</v>
      </c>
      <c r="O377" s="77"/>
    </row>
    <row r="378" spans="9:18" s="9" customFormat="1" ht="13.5" thickBot="1">
      <c r="I378" s="50">
        <f>SUM(I374:I377)</f>
        <v>-67</v>
      </c>
      <c r="J378" s="50">
        <f>SUM(J374:J377)</f>
        <v>573</v>
      </c>
      <c r="K378" s="50">
        <f>SUM(K374:K377)</f>
        <v>-67</v>
      </c>
      <c r="L378" s="50">
        <f>SUM(L374:L377)</f>
        <v>573</v>
      </c>
      <c r="O378" s="110"/>
      <c r="P378" s="112"/>
      <c r="Q378" s="110"/>
      <c r="R378" s="110"/>
    </row>
    <row r="379" spans="9:15" s="9" customFormat="1" ht="13.5" thickTop="1">
      <c r="I379" s="101"/>
      <c r="J379" s="45"/>
      <c r="K379" s="101"/>
      <c r="L379" s="45"/>
      <c r="O379" s="112"/>
    </row>
    <row r="380" s="9" customFormat="1" ht="12.75">
      <c r="O380" s="77"/>
    </row>
    <row r="381" spans="2:14" ht="12.75">
      <c r="B381" s="27"/>
      <c r="N381" s="104"/>
    </row>
    <row r="382" ht="12.75">
      <c r="N382" s="104"/>
    </row>
    <row r="383" ht="12.75">
      <c r="N383" s="104"/>
    </row>
    <row r="384" ht="12.75">
      <c r="N384" s="104"/>
    </row>
    <row r="385" ht="12.75">
      <c r="N385" s="104"/>
    </row>
    <row r="386" ht="12.75">
      <c r="N386" s="104"/>
    </row>
    <row r="387" ht="12.75">
      <c r="N387" s="104"/>
    </row>
    <row r="392" ht="12.75">
      <c r="B392" s="27" t="s">
        <v>176</v>
      </c>
    </row>
    <row r="396" ht="12.75">
      <c r="B396" s="27" t="s">
        <v>177</v>
      </c>
    </row>
    <row r="401" ht="12.75">
      <c r="B401" s="27" t="s">
        <v>178</v>
      </c>
    </row>
    <row r="407" ht="12.75">
      <c r="B407" s="27" t="s">
        <v>179</v>
      </c>
    </row>
    <row r="409" s="9" customFormat="1" ht="12.75">
      <c r="O409" s="77"/>
    </row>
    <row r="410" spans="8:15" s="9" customFormat="1" ht="12.75">
      <c r="H410" s="17" t="s">
        <v>154</v>
      </c>
      <c r="I410" s="17" t="s">
        <v>155</v>
      </c>
      <c r="J410" s="31" t="s">
        <v>226</v>
      </c>
      <c r="K410" s="38"/>
      <c r="L410" s="38"/>
      <c r="O410" s="77"/>
    </row>
    <row r="411" spans="3:15" s="9" customFormat="1" ht="12.75">
      <c r="C411" s="31" t="s">
        <v>180</v>
      </c>
      <c r="H411" s="17" t="s">
        <v>13</v>
      </c>
      <c r="I411" s="17" t="s">
        <v>13</v>
      </c>
      <c r="J411" s="31" t="s">
        <v>227</v>
      </c>
      <c r="K411" s="38"/>
      <c r="L411" s="38"/>
      <c r="O411" s="77"/>
    </row>
    <row r="412" spans="10:15" s="9" customFormat="1" ht="12.75">
      <c r="J412" s="71" t="s">
        <v>228</v>
      </c>
      <c r="O412" s="77"/>
    </row>
    <row r="413" spans="3:15" s="9" customFormat="1" ht="12.75">
      <c r="C413" s="37" t="s">
        <v>181</v>
      </c>
      <c r="D413" s="38"/>
      <c r="J413" s="19"/>
      <c r="O413" s="77"/>
    </row>
    <row r="414" spans="3:15" s="9" customFormat="1" ht="12.75">
      <c r="C414" s="38" t="s">
        <v>182</v>
      </c>
      <c r="H414" s="45"/>
      <c r="I414" s="45"/>
      <c r="J414" s="96"/>
      <c r="L414" s="67"/>
      <c r="O414" s="77"/>
    </row>
    <row r="415" spans="8:15" s="9" customFormat="1" ht="12.75">
      <c r="H415" s="45"/>
      <c r="I415" s="45"/>
      <c r="J415" s="96"/>
      <c r="L415" s="67"/>
      <c r="O415" s="77"/>
    </row>
    <row r="416" spans="3:15" s="9" customFormat="1" ht="12.75">
      <c r="C416" s="31" t="s">
        <v>183</v>
      </c>
      <c r="E416" s="32"/>
      <c r="G416" s="32"/>
      <c r="H416" s="84">
        <v>0</v>
      </c>
      <c r="I416" s="84">
        <v>0</v>
      </c>
      <c r="J416" s="94" t="s">
        <v>219</v>
      </c>
      <c r="L416" s="67"/>
      <c r="O416" s="77"/>
    </row>
    <row r="417" spans="3:15" s="9" customFormat="1" ht="12.75">
      <c r="C417" s="31" t="s">
        <v>184</v>
      </c>
      <c r="G417" s="32"/>
      <c r="H417" s="84">
        <v>0</v>
      </c>
      <c r="I417" s="84">
        <v>0</v>
      </c>
      <c r="J417" s="94" t="s">
        <v>219</v>
      </c>
      <c r="L417" s="67"/>
      <c r="O417" s="77"/>
    </row>
    <row r="418" spans="3:15" s="9" customFormat="1" ht="12.75">
      <c r="C418" s="31" t="s">
        <v>185</v>
      </c>
      <c r="H418" s="84">
        <v>0</v>
      </c>
      <c r="I418" s="84">
        <v>12</v>
      </c>
      <c r="J418" s="132">
        <v>168</v>
      </c>
      <c r="L418" s="67"/>
      <c r="M418" s="32"/>
      <c r="O418" s="77"/>
    </row>
    <row r="419" spans="3:15" s="9" customFormat="1" ht="12.75">
      <c r="C419" s="31" t="s">
        <v>186</v>
      </c>
      <c r="F419" s="32"/>
      <c r="H419" s="45">
        <v>0</v>
      </c>
      <c r="I419" s="45">
        <v>0</v>
      </c>
      <c r="J419" s="116" t="s">
        <v>219</v>
      </c>
      <c r="L419" s="67"/>
      <c r="O419" s="77"/>
    </row>
    <row r="420" spans="3:15" s="9" customFormat="1" ht="12.75">
      <c r="C420" s="31" t="s">
        <v>187</v>
      </c>
      <c r="E420" s="39"/>
      <c r="F420" s="32"/>
      <c r="G420" s="39"/>
      <c r="H420" s="45">
        <v>0</v>
      </c>
      <c r="I420" s="45">
        <v>682</v>
      </c>
      <c r="J420" s="95">
        <v>186</v>
      </c>
      <c r="L420" s="67"/>
      <c r="O420" s="77"/>
    </row>
    <row r="421" spans="3:15" s="9" customFormat="1" ht="13.5" thickBot="1">
      <c r="C421" s="31"/>
      <c r="E421" s="39"/>
      <c r="F421" s="32"/>
      <c r="G421" s="39"/>
      <c r="H421" s="85">
        <f>SUM(H416:H420)</f>
        <v>0</v>
      </c>
      <c r="I421" s="50">
        <f>SUM(I416:I420)</f>
        <v>694</v>
      </c>
      <c r="J421" s="96"/>
      <c r="L421" s="67"/>
      <c r="O421" s="81"/>
    </row>
    <row r="422" spans="8:15" s="9" customFormat="1" ht="13.5" thickTop="1">
      <c r="H422" s="45"/>
      <c r="I422" s="86"/>
      <c r="J422" s="97"/>
      <c r="L422" s="67"/>
      <c r="O422" s="77"/>
    </row>
    <row r="423" spans="3:15" s="9" customFormat="1" ht="12.75">
      <c r="C423" s="37" t="s">
        <v>190</v>
      </c>
      <c r="D423" s="38"/>
      <c r="E423" s="38"/>
      <c r="F423" s="38"/>
      <c r="G423" s="38"/>
      <c r="H423" s="87"/>
      <c r="I423" s="87"/>
      <c r="J423" s="96"/>
      <c r="L423" s="67"/>
      <c r="O423" s="77"/>
    </row>
    <row r="424" spans="3:15" s="9" customFormat="1" ht="12.75">
      <c r="C424" s="31" t="s">
        <v>191</v>
      </c>
      <c r="D424" s="31"/>
      <c r="E424" s="38"/>
      <c r="F424" s="38"/>
      <c r="G424" s="38"/>
      <c r="H424" s="87"/>
      <c r="I424" s="87"/>
      <c r="J424" s="96"/>
      <c r="L424" s="67"/>
      <c r="O424" s="77"/>
    </row>
    <row r="425" spans="3:15" s="9" customFormat="1" ht="12.75">
      <c r="C425" s="31" t="s">
        <v>192</v>
      </c>
      <c r="D425" s="38"/>
      <c r="F425" s="38"/>
      <c r="G425" s="38"/>
      <c r="H425" s="84">
        <v>0</v>
      </c>
      <c r="I425" s="87">
        <v>105</v>
      </c>
      <c r="J425" s="95">
        <v>29</v>
      </c>
      <c r="L425" s="67"/>
      <c r="O425" s="77"/>
    </row>
    <row r="426" spans="3:15" s="9" customFormat="1" ht="12.75">
      <c r="C426" s="31" t="s">
        <v>188</v>
      </c>
      <c r="D426" s="38"/>
      <c r="F426" s="31"/>
      <c r="G426" s="38"/>
      <c r="H426" s="45"/>
      <c r="I426" s="88"/>
      <c r="J426" s="96"/>
      <c r="L426" s="67"/>
      <c r="O426" s="77"/>
    </row>
    <row r="427" spans="3:15" s="9" customFormat="1" ht="12.75">
      <c r="C427" s="31" t="s">
        <v>193</v>
      </c>
      <c r="D427" s="38"/>
      <c r="F427" s="38"/>
      <c r="G427" s="38"/>
      <c r="H427" s="84">
        <v>0</v>
      </c>
      <c r="I427" s="88">
        <v>0</v>
      </c>
      <c r="J427" s="95"/>
      <c r="L427" s="67"/>
      <c r="O427" s="77"/>
    </row>
    <row r="428" spans="3:15" s="9" customFormat="1" ht="12.75">
      <c r="C428" s="31" t="s">
        <v>189</v>
      </c>
      <c r="D428" s="38"/>
      <c r="F428" s="38"/>
      <c r="G428" s="31"/>
      <c r="H428" s="87"/>
      <c r="I428" s="88"/>
      <c r="J428" s="96"/>
      <c r="L428" s="67"/>
      <c r="O428" s="77"/>
    </row>
    <row r="429" spans="3:15" s="9" customFormat="1" ht="13.5" thickBot="1">
      <c r="C429" s="38"/>
      <c r="D429" s="38"/>
      <c r="F429" s="31"/>
      <c r="G429" s="38"/>
      <c r="H429" s="89">
        <f>SUM(H425:H428)</f>
        <v>0</v>
      </c>
      <c r="I429" s="89">
        <f>SUM(I425:I428)</f>
        <v>105</v>
      </c>
      <c r="J429" s="96"/>
      <c r="L429" s="67"/>
      <c r="O429" s="81"/>
    </row>
    <row r="430" spans="3:15" s="9" customFormat="1" ht="13.5" thickTop="1">
      <c r="C430" s="38"/>
      <c r="D430" s="38"/>
      <c r="E430" s="38"/>
      <c r="F430" s="38"/>
      <c r="G430" s="38"/>
      <c r="H430" s="93"/>
      <c r="I430" s="90"/>
      <c r="J430" s="91"/>
      <c r="K430" s="91"/>
      <c r="L430" s="67"/>
      <c r="O430" s="77"/>
    </row>
    <row r="432" ht="12.75">
      <c r="B432" s="27" t="s">
        <v>194</v>
      </c>
    </row>
    <row r="447" spans="2:4" ht="12.75">
      <c r="B447" s="27" t="s">
        <v>195</v>
      </c>
      <c r="C447" s="41"/>
      <c r="D447" s="30"/>
    </row>
    <row r="448" spans="3:4" ht="12.75">
      <c r="C448" s="30"/>
      <c r="D448" s="29"/>
    </row>
    <row r="449" spans="3:4" ht="12.75">
      <c r="C449" s="29"/>
      <c r="D449" s="30"/>
    </row>
    <row r="450" spans="3:4" ht="12.75">
      <c r="C450" s="30"/>
      <c r="D450" s="29"/>
    </row>
    <row r="451" spans="3:14" ht="12.75">
      <c r="C451" s="29"/>
      <c r="D451" s="30"/>
      <c r="N451" s="106"/>
    </row>
    <row r="452" spans="3:14" ht="12.75">
      <c r="C452" s="30"/>
      <c r="D452" s="29"/>
      <c r="N452" s="106"/>
    </row>
    <row r="453" spans="3:14" ht="12.75">
      <c r="C453" s="30"/>
      <c r="D453" s="29"/>
      <c r="N453" s="106"/>
    </row>
    <row r="454" ht="12.75">
      <c r="N454" s="106"/>
    </row>
    <row r="455" ht="12.75">
      <c r="N455" s="106"/>
    </row>
    <row r="456" ht="12.75">
      <c r="N456" s="106"/>
    </row>
    <row r="457" ht="12.75">
      <c r="B457" s="27" t="s">
        <v>196</v>
      </c>
    </row>
    <row r="467" spans="2:3" ht="12.75">
      <c r="B467" s="27" t="s">
        <v>197</v>
      </c>
      <c r="C467" s="42" t="s">
        <v>198</v>
      </c>
    </row>
    <row r="468" s="9" customFormat="1" ht="12.75">
      <c r="O468" s="77"/>
    </row>
    <row r="469" spans="11:15" s="9" customFormat="1" ht="12.75">
      <c r="K469" s="17" t="s">
        <v>199</v>
      </c>
      <c r="L469" s="17" t="s">
        <v>200</v>
      </c>
      <c r="O469" s="77"/>
    </row>
    <row r="470" spans="11:15" s="9" customFormat="1" ht="12.75">
      <c r="K470" s="31">
        <v>2009</v>
      </c>
      <c r="L470" s="31">
        <v>2009</v>
      </c>
      <c r="O470" s="77"/>
    </row>
    <row r="471" s="9" customFormat="1" ht="12.75">
      <c r="O471" s="77"/>
    </row>
    <row r="472" spans="3:15" s="9" customFormat="1" ht="12.75">
      <c r="C472" s="42" t="s">
        <v>201</v>
      </c>
      <c r="O472" s="77"/>
    </row>
    <row r="473" spans="3:15" s="9" customFormat="1" ht="13.5" thickBot="1">
      <c r="C473" s="31" t="s">
        <v>202</v>
      </c>
      <c r="F473" s="33"/>
      <c r="H473" s="33"/>
      <c r="K473" s="98">
        <f>I42</f>
        <v>876</v>
      </c>
      <c r="L473" s="98">
        <f>K42</f>
        <v>876</v>
      </c>
      <c r="O473" s="77"/>
    </row>
    <row r="474" spans="3:15" s="9" customFormat="1" ht="13.5" thickTop="1">
      <c r="C474" s="32"/>
      <c r="O474" s="77"/>
    </row>
    <row r="475" spans="3:15" s="9" customFormat="1" ht="12.75">
      <c r="C475" s="42" t="s">
        <v>203</v>
      </c>
      <c r="O475" s="77"/>
    </row>
    <row r="476" spans="3:15" s="9" customFormat="1" ht="12.75">
      <c r="C476" s="31" t="s">
        <v>34</v>
      </c>
      <c r="D476" s="27" t="s">
        <v>212</v>
      </c>
      <c r="O476" s="77"/>
    </row>
    <row r="477" spans="4:15" s="9" customFormat="1" ht="13.5" thickBot="1">
      <c r="D477" s="31" t="s">
        <v>211</v>
      </c>
      <c r="E477" s="33"/>
      <c r="G477" s="33"/>
      <c r="K477" s="51">
        <v>40957</v>
      </c>
      <c r="L477" s="51">
        <v>40957</v>
      </c>
      <c r="O477" s="77"/>
    </row>
    <row r="478" spans="3:15" s="9" customFormat="1" ht="13.5" thickTop="1">
      <c r="C478" s="32"/>
      <c r="O478" s="77"/>
    </row>
    <row r="479" spans="3:15" s="9" customFormat="1" ht="12.75">
      <c r="C479" s="18" t="s">
        <v>214</v>
      </c>
      <c r="D479" s="27" t="s">
        <v>213</v>
      </c>
      <c r="O479" s="77"/>
    </row>
    <row r="480" spans="4:15" s="9" customFormat="1" ht="12.75">
      <c r="D480" s="18" t="s">
        <v>204</v>
      </c>
      <c r="O480" s="77"/>
    </row>
    <row r="481" spans="3:15" s="9" customFormat="1" ht="12.75">
      <c r="C481" s="10"/>
      <c r="O481" s="77"/>
    </row>
    <row r="482" spans="3:15" s="9" customFormat="1" ht="13.5" thickBot="1">
      <c r="C482" s="42" t="s">
        <v>205</v>
      </c>
      <c r="G482" s="40"/>
      <c r="I482" s="40"/>
      <c r="K482" s="99">
        <f>K473/K477*100</f>
        <v>2.1388285274800403</v>
      </c>
      <c r="L482" s="99">
        <f>L473/L477*100</f>
        <v>2.1388285274800403</v>
      </c>
      <c r="O482" s="77"/>
    </row>
    <row r="483" s="9" customFormat="1" ht="13.5" thickTop="1">
      <c r="O483" s="77"/>
    </row>
    <row r="484" s="9" customFormat="1" ht="12.75">
      <c r="O484" s="77"/>
    </row>
    <row r="485" s="9" customFormat="1" ht="12.75">
      <c r="O485" s="77"/>
    </row>
    <row r="486" s="9" customFormat="1" ht="12.75">
      <c r="O486" s="77"/>
    </row>
    <row r="487" spans="2:15" s="27" customFormat="1" ht="12.75">
      <c r="B487" s="43" t="s">
        <v>206</v>
      </c>
      <c r="O487" s="77"/>
    </row>
    <row r="488" spans="2:15" s="27" customFormat="1" ht="12.75">
      <c r="B488" s="43"/>
      <c r="O488" s="77"/>
    </row>
    <row r="489" spans="2:15" s="27" customFormat="1" ht="12.75">
      <c r="B489" s="43" t="s">
        <v>207</v>
      </c>
      <c r="O489" s="77"/>
    </row>
    <row r="490" spans="2:15" s="27" customFormat="1" ht="12.75">
      <c r="B490" s="43" t="s">
        <v>208</v>
      </c>
      <c r="O490" s="77"/>
    </row>
    <row r="491" spans="2:15" s="27" customFormat="1" ht="12.75">
      <c r="B491" s="43" t="s">
        <v>209</v>
      </c>
      <c r="O491" s="77"/>
    </row>
    <row r="492" spans="2:15" s="27" customFormat="1" ht="12.75">
      <c r="B492" s="43"/>
      <c r="O492" s="77"/>
    </row>
    <row r="493" spans="2:15" s="27" customFormat="1" ht="12.75">
      <c r="B493" s="43" t="s">
        <v>210</v>
      </c>
      <c r="O493" s="77"/>
    </row>
    <row r="494" spans="2:15" s="27" customFormat="1" ht="12.75">
      <c r="B494" s="135" t="s">
        <v>243</v>
      </c>
      <c r="C494" s="136"/>
      <c r="D494" s="137"/>
      <c r="O494" s="77"/>
    </row>
  </sheetData>
  <sheetProtection/>
  <mergeCells count="7">
    <mergeCell ref="I14:J14"/>
    <mergeCell ref="K14:L14"/>
    <mergeCell ref="B494:D494"/>
    <mergeCell ref="K369:L369"/>
    <mergeCell ref="K368:L368"/>
    <mergeCell ref="I368:J368"/>
    <mergeCell ref="I369:J369"/>
  </mergeCells>
  <printOptions horizontalCentered="1"/>
  <pageMargins left="0.5905511811023623" right="0.1968503937007874" top="0.7086614173228347" bottom="0.6299212598425197" header="0.3937007874015748" footer="0.2362204724409449"/>
  <pageSetup horizontalDpi="600" verticalDpi="600" orientation="portrait" paperSize="9" scale="76" r:id="rId2"/>
  <headerFooter alignWithMargins="0">
    <oddFooter>&amp;CPage &amp;P of &amp;N</oddFooter>
  </headerFooter>
  <rowBreaks count="7" manualBreakCount="7">
    <brk id="63" max="255" man="1"/>
    <brk id="127" max="12" man="1"/>
    <brk id="168" max="255" man="1"/>
    <brk id="223" max="255" man="1"/>
    <brk id="289" max="11" man="1"/>
    <brk id="359" max="11" man="1"/>
    <brk id="430" max="11" man="1"/>
  </rowBreaks>
  <colBreaks count="1" manualBreakCount="1">
    <brk id="16" max="10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SUNCHIRIN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 Lee</dc:creator>
  <cp:keywords/>
  <dc:description/>
  <cp:lastModifiedBy>User</cp:lastModifiedBy>
  <cp:lastPrinted>2009-05-12T04:52:13Z</cp:lastPrinted>
  <dcterms:created xsi:type="dcterms:W3CDTF">2008-08-04T08:58:24Z</dcterms:created>
  <dcterms:modified xsi:type="dcterms:W3CDTF">2009-05-20T08:27:23Z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-601140799</vt:i4>
  </property>
  <property fmtid="{D5CDD505-2E9C-101B-9397-08002B2CF9AE}" pid="3" name="_NewReviewCycle">
    <vt:lpwstr/>
  </property>
  <property fmtid="{D5CDD505-2E9C-101B-9397-08002B2CF9AE}" pid="4" name="_EmailSubject">
    <vt:lpwstr>Announcement 20 May 2009</vt:lpwstr>
  </property>
  <property fmtid="{D5CDD505-2E9C-101B-9397-08002B2CF9AE}" pid="5" name="_AuthorEmail">
    <vt:lpwstr>leesm@sunchirin.net</vt:lpwstr>
  </property>
  <property fmtid="{D5CDD505-2E9C-101B-9397-08002B2CF9AE}" pid="6" name="_AuthorEmailDisplayName">
    <vt:lpwstr>stacey</vt:lpwstr>
  </property>
  <property fmtid="{D5CDD505-2E9C-101B-9397-08002B2CF9AE}" pid="7" name="_PreviousAdHocReviewCycleID">
    <vt:i4>1981751355</vt:i4>
  </property>
  <property fmtid="{D5CDD505-2E9C-101B-9397-08002B2CF9AE}" pid="8" name="_ReviewingToolsShownOnce">
    <vt:lpwstr/>
  </property>
</Properties>
</file>